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576" windowHeight="12504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calcChain.xml><?xml version="1.0" encoding="utf-8"?>
<calcChain xmlns="http://schemas.openxmlformats.org/spreadsheetml/2006/main">
  <c r="F9" i="2"/>
  <c r="F72"/>
  <c r="F62"/>
  <c r="F55"/>
  <c r="F51"/>
  <c r="F47"/>
  <c r="F42"/>
  <c r="F7"/>
  <c r="F24"/>
  <c r="F30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</calcChain>
</file>

<file path=xl/sharedStrings.xml><?xml version="1.0" encoding="utf-8"?>
<sst xmlns="http://schemas.openxmlformats.org/spreadsheetml/2006/main" count="153" uniqueCount="153">
  <si>
    <t>Код</t>
  </si>
  <si>
    <t>Показник</t>
  </si>
  <si>
    <t>Затверджений план на рік</t>
  </si>
  <si>
    <t>План на рік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</si>
  <si>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</si>
  <si>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</si>
  <si>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</si>
  <si>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</si>
  <si>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</si>
  <si>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</si>
  <si>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</si>
  <si>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</si>
  <si>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</si>
  <si>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</si>
  <si>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</si>
  <si>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</si>
  <si>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28.02.2025</t>
  </si>
  <si>
    <t>Разом (загальний + спеціальний)</t>
  </si>
  <si>
    <t>0100</t>
  </si>
  <si>
    <t>Державне управління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</si>
  <si>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</si>
  <si>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</si>
  <si>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</si>
  <si>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</si>
  <si>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</si>
  <si>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</si>
  <si>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</si>
  <si>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 рахунок коштів місцевого бюджету</t>
  </si>
  <si>
    <t>1030</t>
  </si>
  <si>
    <t>Надання загальної середньої освіти за рахунок освітньої субвенції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</si>
  <si>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</si>
  <si>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</si>
  <si>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</si>
  <si>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</si>
  <si>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1140</t>
  </si>
  <si>
    <t>Інші програми, заклади та заходи у сфері освіти</t>
  </si>
  <si>
    <t>1150</t>
  </si>
  <si>
    <t>Забезпечення діяльності інклюзивно-ресурсних центрів</t>
  </si>
  <si>
    <t>1160</t>
  </si>
  <si>
    <t>Забезпечення діяльності центрів професійного розвитку педагогічних працівників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</si>
  <si>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</si>
  <si>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</si>
  <si>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</si>
  <si>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</si>
  <si>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1300</t>
  </si>
  <si>
    <t>Будівництво освітніх установ та закладів</t>
  </si>
  <si>
    <t>1400</t>
  </si>
  <si>
    <t>Виконання заходів із задоволення потреб у забезпеченні безпечного освітнього середовища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</si>
  <si>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</si>
  <si>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</si>
  <si>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</si>
  <si>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</si>
  <si>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</si>
  <si>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</si>
  <si>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</si>
  <si>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</si>
  <si>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2100</t>
  </si>
  <si>
    <t>Стоматологічна допомога населенню</t>
  </si>
  <si>
    <t>2110</t>
  </si>
  <si>
    <t>Первинна медична допомога населенню</t>
  </si>
  <si>
    <t>2150</t>
  </si>
  <si>
    <t>Інші програми, заклади та заходи у сфері охорони здоров`я</t>
  </si>
  <si>
    <t>2170</t>
  </si>
  <si>
    <t>Будівництво закладів охорони здоров`я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</si>
  <si>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</si>
  <si>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</si>
  <si>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</si>
  <si>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</si>
  <si>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3050</t>
  </si>
  <si>
    <t>Пільгове медичне обслуговування осіб, які постраждали внаслідок Чорнобильської катастрофи</t>
  </si>
  <si>
    <t>3060</t>
  </si>
  <si>
    <t>Оздоровлення громадян, які постраждали внаслідок Чорнобильської катастрофи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</si>
  <si>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</si>
  <si>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</si>
  <si>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3110</t>
  </si>
  <si>
    <t>Заклади і заходи з питань дітей та їх соціального захисту</t>
  </si>
  <si>
    <t>3120</t>
  </si>
  <si>
    <t>Здійснення соціальної роботи з вразливими категоріями населення</t>
  </si>
  <si>
    <t>3130</t>
  </si>
  <si>
    <t>Реалізація державної політики у молодіжній сфері та сфері з утвердження української національної та громадянської ідентичності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</si>
  <si>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</si>
  <si>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</si>
  <si>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</si>
  <si>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</si>
  <si>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3190</t>
  </si>
  <si>
    <t>Соціальний захист ветеранів війни та праці</t>
  </si>
  <si>
    <t>3240</t>
  </si>
  <si>
    <t>Інші заклади та заходи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</si>
  <si>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</si>
  <si>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</si>
  <si>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</si>
  <si>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</si>
  <si>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</si>
  <si>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</si>
  <si>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</si>
  <si>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</si>
  <si>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4080</t>
  </si>
  <si>
    <t>Інші заклади та заходи в галузі культури і мистецтва</t>
  </si>
  <si>
    <t>5000</t>
  </si>
  <si>
    <t>Фiзична культура i спорт</t>
  </si>
  <si>
    <t>5010</t>
  </si>
  <si>
    <t>Проведення спортивної роботи в регіоні</t>
  </si>
  <si>
    <t>5030</t>
  </si>
  <si>
    <t>Розвиток дитячо-юнацького та резервного спорту</t>
  </si>
  <si>
    <t>5070</t>
  </si>
  <si>
    <t>Будівництво споруд, установ та закладів фізичної культури і спорту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</si>
  <si>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</si>
  <si>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</si>
  <si>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</si>
  <si>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</si>
  <si>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6060</t>
  </si>
  <si>
    <t>Утримання об`єктів соціальної сфери підприємств, що передаються до комунальної власності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</si>
  <si>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</si>
  <si>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</si>
  <si>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</si>
  <si>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</si>
  <si>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</si>
  <si>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</si>
  <si>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7410</t>
  </si>
  <si>
    <t>Забезпечення надання послуг з перевезення пасажирів автомобільним транспортом</t>
  </si>
  <si>
    <t>7460</t>
  </si>
  <si>
    <t>Утримання та розвиток автомобільних доріг та дорожньої інфраструктури</t>
  </si>
  <si>
    <t>7650</t>
  </si>
  <si>
    <t>Проведення експертної грошової оцінки земельної ділянки чи права на неї</t>
  </si>
  <si>
    <t>7670</t>
  </si>
  <si>
    <t>Внески до статутного капіталу суб`єктів господарювання</t>
  </si>
  <si>
    <t>7680</t>
  </si>
  <si>
    <t>Членські внески до асоціацій органів місцевого самоврядування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</si>
  <si>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</si>
  <si>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</si>
  <si>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</si>
  <si>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</si>
  <si>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8120</t>
  </si>
  <si>
    <t>Заходи з організації рятування на водах</t>
  </si>
  <si>
    <t>8240</t>
  </si>
  <si>
    <t>Заходи та роботи з територіальної оборони</t>
  </si>
  <si>
    <t>8330</t>
  </si>
  <si>
    <t>Інша діяльність у сфері екології та охорони природних ресурсів</t>
  </si>
  <si>
    <t>8410</t>
  </si>
  <si>
    <t>Фінансова підтримка медіа (засобів масової інформації)</t>
  </si>
  <si>
    <t>8710</t>
  </si>
  <si>
    <t>Резервний фонд місцевого бюджету</t>
  </si>
  <si>
    <t>9000</t>
  </si>
  <si>
    <t>Міжбюджетні трансферти</t>
  </si>
  <si>
    <t>9110</t>
  </si>
  <si>
    <t>Реверсна дотація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</si>
  <si>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</si>
  <si>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</si>
  <si>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</si>
  <si>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</si>
  <si>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>грн</t>
  </si>
  <si>
    <t>Кошторисні призначеня на звітний рік з урахуванням змін</t>
  </si>
  <si>
    <t>Бюджет Прилуцької мiської територiальної громади</t>
  </si>
</sst>
</file>

<file path=xl/styles.xml><?xml version="1.0" encoding="utf-8"?>
<styleSheet xmlns="http://schemas.openxmlformats.org/spreadsheetml/2006/main">
  <fonts count="28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8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2" applyNumberFormat="0" applyAlignment="0" applyProtection="0"/>
    <xf numFmtId="0" fontId="19" fillId="0" borderId="0"/>
    <xf numFmtId="0" fontId="20" fillId="0" borderId="8" applyNumberFormat="0" applyFill="0" applyAlignment="0" applyProtection="0"/>
    <xf numFmtId="0" fontId="21" fillId="4" borderId="0" applyNumberFormat="0" applyBorder="0" applyAlignment="0" applyProtection="0"/>
    <xf numFmtId="0" fontId="5" fillId="23" borderId="9" applyNumberFormat="0" applyFont="0" applyAlignment="0" applyProtection="0"/>
    <xf numFmtId="0" fontId="1" fillId="23" borderId="9" applyNumberFormat="0" applyFont="0" applyAlignment="0" applyProtection="0"/>
    <xf numFmtId="0" fontId="22" fillId="22" borderId="10" applyNumberFormat="0" applyAlignment="0" applyProtection="0"/>
    <xf numFmtId="0" fontId="23" fillId="24" borderId="0" applyNumberFormat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" fillId="0" borderId="0"/>
  </cellStyleXfs>
  <cellXfs count="25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27" fillId="2" borderId="1" xfId="1" applyNumberFormat="1" applyFont="1" applyFill="1" applyBorder="1" applyAlignment="1">
      <alignment vertical="center"/>
    </xf>
    <xf numFmtId="4" fontId="1" fillId="0" borderId="0" xfId="1" applyNumberFormat="1"/>
    <xf numFmtId="4" fontId="1" fillId="25" borderId="1" xfId="1" applyNumberFormat="1" applyFill="1" applyBorder="1" applyAlignment="1">
      <alignment vertical="center"/>
    </xf>
    <xf numFmtId="4" fontId="1" fillId="26" borderId="0" xfId="1" applyNumberFormat="1" applyFill="1" applyAlignment="1">
      <alignment vertical="center"/>
    </xf>
    <xf numFmtId="0" fontId="3" fillId="0" borderId="1" xfId="67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7" fillId="0" borderId="0" xfId="1" applyFont="1" applyAlignment="1">
      <alignment horizontal="center"/>
    </xf>
  </cellXfs>
  <cellStyles count="68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2 2" xfId="67"/>
    <cellStyle name="Обычный 3" xfId="57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111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2"/>
  <sheetViews>
    <sheetView tabSelected="1" topLeftCell="B1" workbookViewId="0">
      <selection activeCell="B1" sqref="B1:I1"/>
    </sheetView>
  </sheetViews>
  <sheetFormatPr defaultRowHeight="13.2"/>
  <cols>
    <col min="1" max="1" width="0" style="1" hidden="1" customWidth="1"/>
    <col min="2" max="2" width="12.6640625" style="9" customWidth="1"/>
    <col min="3" max="3" width="50.6640625" style="7" customWidth="1"/>
    <col min="4" max="6" width="15.6640625" style="1" customWidth="1"/>
    <col min="7" max="8" width="15.6640625" style="1" hidden="1" customWidth="1"/>
    <col min="9" max="9" width="15.6640625" style="1" customWidth="1"/>
    <col min="10" max="17" width="15.6640625" style="1" hidden="1" customWidth="1"/>
    <col min="18" max="18" width="9.109375" style="1"/>
    <col min="19" max="19" width="13.88671875" style="1" bestFit="1" customWidth="1"/>
    <col min="20" max="257" width="9.109375" style="1"/>
    <col min="258" max="258" width="12.6640625" style="1" customWidth="1"/>
    <col min="259" max="259" width="50.6640625" style="1" customWidth="1"/>
    <col min="260" max="273" width="15.6640625" style="1" customWidth="1"/>
    <col min="274" max="513" width="9.109375" style="1"/>
    <col min="514" max="514" width="12.6640625" style="1" customWidth="1"/>
    <col min="515" max="515" width="50.6640625" style="1" customWidth="1"/>
    <col min="516" max="529" width="15.6640625" style="1" customWidth="1"/>
    <col min="530" max="769" width="9.109375" style="1"/>
    <col min="770" max="770" width="12.6640625" style="1" customWidth="1"/>
    <col min="771" max="771" width="50.6640625" style="1" customWidth="1"/>
    <col min="772" max="785" width="15.6640625" style="1" customWidth="1"/>
    <col min="786" max="1025" width="9.109375" style="1"/>
    <col min="1026" max="1026" width="12.6640625" style="1" customWidth="1"/>
    <col min="1027" max="1027" width="50.6640625" style="1" customWidth="1"/>
    <col min="1028" max="1041" width="15.6640625" style="1" customWidth="1"/>
    <col min="1042" max="1281" width="9.109375" style="1"/>
    <col min="1282" max="1282" width="12.6640625" style="1" customWidth="1"/>
    <col min="1283" max="1283" width="50.6640625" style="1" customWidth="1"/>
    <col min="1284" max="1297" width="15.6640625" style="1" customWidth="1"/>
    <col min="1298" max="1537" width="9.109375" style="1"/>
    <col min="1538" max="1538" width="12.6640625" style="1" customWidth="1"/>
    <col min="1539" max="1539" width="50.6640625" style="1" customWidth="1"/>
    <col min="1540" max="1553" width="15.6640625" style="1" customWidth="1"/>
    <col min="1554" max="1793" width="9.109375" style="1"/>
    <col min="1794" max="1794" width="12.6640625" style="1" customWidth="1"/>
    <col min="1795" max="1795" width="50.6640625" style="1" customWidth="1"/>
    <col min="1796" max="1809" width="15.6640625" style="1" customWidth="1"/>
    <col min="1810" max="2049" width="9.109375" style="1"/>
    <col min="2050" max="2050" width="12.6640625" style="1" customWidth="1"/>
    <col min="2051" max="2051" width="50.6640625" style="1" customWidth="1"/>
    <col min="2052" max="2065" width="15.6640625" style="1" customWidth="1"/>
    <col min="2066" max="2305" width="9.109375" style="1"/>
    <col min="2306" max="2306" width="12.6640625" style="1" customWidth="1"/>
    <col min="2307" max="2307" width="50.6640625" style="1" customWidth="1"/>
    <col min="2308" max="2321" width="15.6640625" style="1" customWidth="1"/>
    <col min="2322" max="2561" width="9.109375" style="1"/>
    <col min="2562" max="2562" width="12.6640625" style="1" customWidth="1"/>
    <col min="2563" max="2563" width="50.6640625" style="1" customWidth="1"/>
    <col min="2564" max="2577" width="15.6640625" style="1" customWidth="1"/>
    <col min="2578" max="2817" width="9.109375" style="1"/>
    <col min="2818" max="2818" width="12.6640625" style="1" customWidth="1"/>
    <col min="2819" max="2819" width="50.6640625" style="1" customWidth="1"/>
    <col min="2820" max="2833" width="15.6640625" style="1" customWidth="1"/>
    <col min="2834" max="3073" width="9.109375" style="1"/>
    <col min="3074" max="3074" width="12.6640625" style="1" customWidth="1"/>
    <col min="3075" max="3075" width="50.6640625" style="1" customWidth="1"/>
    <col min="3076" max="3089" width="15.6640625" style="1" customWidth="1"/>
    <col min="3090" max="3329" width="9.109375" style="1"/>
    <col min="3330" max="3330" width="12.6640625" style="1" customWidth="1"/>
    <col min="3331" max="3331" width="50.6640625" style="1" customWidth="1"/>
    <col min="3332" max="3345" width="15.6640625" style="1" customWidth="1"/>
    <col min="3346" max="3585" width="9.109375" style="1"/>
    <col min="3586" max="3586" width="12.6640625" style="1" customWidth="1"/>
    <col min="3587" max="3587" width="50.6640625" style="1" customWidth="1"/>
    <col min="3588" max="3601" width="15.6640625" style="1" customWidth="1"/>
    <col min="3602" max="3841" width="9.109375" style="1"/>
    <col min="3842" max="3842" width="12.6640625" style="1" customWidth="1"/>
    <col min="3843" max="3843" width="50.6640625" style="1" customWidth="1"/>
    <col min="3844" max="3857" width="15.6640625" style="1" customWidth="1"/>
    <col min="3858" max="4097" width="9.109375" style="1"/>
    <col min="4098" max="4098" width="12.6640625" style="1" customWidth="1"/>
    <col min="4099" max="4099" width="50.6640625" style="1" customWidth="1"/>
    <col min="4100" max="4113" width="15.6640625" style="1" customWidth="1"/>
    <col min="4114" max="4353" width="9.109375" style="1"/>
    <col min="4354" max="4354" width="12.6640625" style="1" customWidth="1"/>
    <col min="4355" max="4355" width="50.6640625" style="1" customWidth="1"/>
    <col min="4356" max="4369" width="15.6640625" style="1" customWidth="1"/>
    <col min="4370" max="4609" width="9.109375" style="1"/>
    <col min="4610" max="4610" width="12.6640625" style="1" customWidth="1"/>
    <col min="4611" max="4611" width="50.6640625" style="1" customWidth="1"/>
    <col min="4612" max="4625" width="15.6640625" style="1" customWidth="1"/>
    <col min="4626" max="4865" width="9.109375" style="1"/>
    <col min="4866" max="4866" width="12.6640625" style="1" customWidth="1"/>
    <col min="4867" max="4867" width="50.6640625" style="1" customWidth="1"/>
    <col min="4868" max="4881" width="15.6640625" style="1" customWidth="1"/>
    <col min="4882" max="5121" width="9.109375" style="1"/>
    <col min="5122" max="5122" width="12.6640625" style="1" customWidth="1"/>
    <col min="5123" max="5123" width="50.6640625" style="1" customWidth="1"/>
    <col min="5124" max="5137" width="15.6640625" style="1" customWidth="1"/>
    <col min="5138" max="5377" width="9.109375" style="1"/>
    <col min="5378" max="5378" width="12.6640625" style="1" customWidth="1"/>
    <col min="5379" max="5379" width="50.6640625" style="1" customWidth="1"/>
    <col min="5380" max="5393" width="15.6640625" style="1" customWidth="1"/>
    <col min="5394" max="5633" width="9.109375" style="1"/>
    <col min="5634" max="5634" width="12.6640625" style="1" customWidth="1"/>
    <col min="5635" max="5635" width="50.6640625" style="1" customWidth="1"/>
    <col min="5636" max="5649" width="15.6640625" style="1" customWidth="1"/>
    <col min="5650" max="5889" width="9.109375" style="1"/>
    <col min="5890" max="5890" width="12.6640625" style="1" customWidth="1"/>
    <col min="5891" max="5891" width="50.6640625" style="1" customWidth="1"/>
    <col min="5892" max="5905" width="15.6640625" style="1" customWidth="1"/>
    <col min="5906" max="6145" width="9.109375" style="1"/>
    <col min="6146" max="6146" width="12.6640625" style="1" customWidth="1"/>
    <col min="6147" max="6147" width="50.6640625" style="1" customWidth="1"/>
    <col min="6148" max="6161" width="15.6640625" style="1" customWidth="1"/>
    <col min="6162" max="6401" width="9.109375" style="1"/>
    <col min="6402" max="6402" width="12.6640625" style="1" customWidth="1"/>
    <col min="6403" max="6403" width="50.6640625" style="1" customWidth="1"/>
    <col min="6404" max="6417" width="15.6640625" style="1" customWidth="1"/>
    <col min="6418" max="6657" width="9.109375" style="1"/>
    <col min="6658" max="6658" width="12.6640625" style="1" customWidth="1"/>
    <col min="6659" max="6659" width="50.6640625" style="1" customWidth="1"/>
    <col min="6660" max="6673" width="15.6640625" style="1" customWidth="1"/>
    <col min="6674" max="6913" width="9.109375" style="1"/>
    <col min="6914" max="6914" width="12.6640625" style="1" customWidth="1"/>
    <col min="6915" max="6915" width="50.6640625" style="1" customWidth="1"/>
    <col min="6916" max="6929" width="15.6640625" style="1" customWidth="1"/>
    <col min="6930" max="7169" width="9.109375" style="1"/>
    <col min="7170" max="7170" width="12.6640625" style="1" customWidth="1"/>
    <col min="7171" max="7171" width="50.6640625" style="1" customWidth="1"/>
    <col min="7172" max="7185" width="15.6640625" style="1" customWidth="1"/>
    <col min="7186" max="7425" width="9.109375" style="1"/>
    <col min="7426" max="7426" width="12.6640625" style="1" customWidth="1"/>
    <col min="7427" max="7427" width="50.6640625" style="1" customWidth="1"/>
    <col min="7428" max="7441" width="15.6640625" style="1" customWidth="1"/>
    <col min="7442" max="7681" width="9.109375" style="1"/>
    <col min="7682" max="7682" width="12.6640625" style="1" customWidth="1"/>
    <col min="7683" max="7683" width="50.6640625" style="1" customWidth="1"/>
    <col min="7684" max="7697" width="15.6640625" style="1" customWidth="1"/>
    <col min="7698" max="7937" width="9.109375" style="1"/>
    <col min="7938" max="7938" width="12.6640625" style="1" customWidth="1"/>
    <col min="7939" max="7939" width="50.6640625" style="1" customWidth="1"/>
    <col min="7940" max="7953" width="15.6640625" style="1" customWidth="1"/>
    <col min="7954" max="8193" width="9.109375" style="1"/>
    <col min="8194" max="8194" width="12.6640625" style="1" customWidth="1"/>
    <col min="8195" max="8195" width="50.6640625" style="1" customWidth="1"/>
    <col min="8196" max="8209" width="15.6640625" style="1" customWidth="1"/>
    <col min="8210" max="8449" width="9.109375" style="1"/>
    <col min="8450" max="8450" width="12.6640625" style="1" customWidth="1"/>
    <col min="8451" max="8451" width="50.6640625" style="1" customWidth="1"/>
    <col min="8452" max="8465" width="15.6640625" style="1" customWidth="1"/>
    <col min="8466" max="8705" width="9.109375" style="1"/>
    <col min="8706" max="8706" width="12.6640625" style="1" customWidth="1"/>
    <col min="8707" max="8707" width="50.6640625" style="1" customWidth="1"/>
    <col min="8708" max="8721" width="15.6640625" style="1" customWidth="1"/>
    <col min="8722" max="8961" width="9.109375" style="1"/>
    <col min="8962" max="8962" width="12.6640625" style="1" customWidth="1"/>
    <col min="8963" max="8963" width="50.6640625" style="1" customWidth="1"/>
    <col min="8964" max="8977" width="15.6640625" style="1" customWidth="1"/>
    <col min="8978" max="9217" width="9.109375" style="1"/>
    <col min="9218" max="9218" width="12.6640625" style="1" customWidth="1"/>
    <col min="9219" max="9219" width="50.6640625" style="1" customWidth="1"/>
    <col min="9220" max="9233" width="15.6640625" style="1" customWidth="1"/>
    <col min="9234" max="9473" width="9.109375" style="1"/>
    <col min="9474" max="9474" width="12.6640625" style="1" customWidth="1"/>
    <col min="9475" max="9475" width="50.6640625" style="1" customWidth="1"/>
    <col min="9476" max="9489" width="15.6640625" style="1" customWidth="1"/>
    <col min="9490" max="9729" width="9.109375" style="1"/>
    <col min="9730" max="9730" width="12.6640625" style="1" customWidth="1"/>
    <col min="9731" max="9731" width="50.6640625" style="1" customWidth="1"/>
    <col min="9732" max="9745" width="15.6640625" style="1" customWidth="1"/>
    <col min="9746" max="9985" width="9.109375" style="1"/>
    <col min="9986" max="9986" width="12.6640625" style="1" customWidth="1"/>
    <col min="9987" max="9987" width="50.6640625" style="1" customWidth="1"/>
    <col min="9988" max="10001" width="15.6640625" style="1" customWidth="1"/>
    <col min="10002" max="10241" width="9.109375" style="1"/>
    <col min="10242" max="10242" width="12.6640625" style="1" customWidth="1"/>
    <col min="10243" max="10243" width="50.6640625" style="1" customWidth="1"/>
    <col min="10244" max="10257" width="15.6640625" style="1" customWidth="1"/>
    <col min="10258" max="10497" width="9.109375" style="1"/>
    <col min="10498" max="10498" width="12.6640625" style="1" customWidth="1"/>
    <col min="10499" max="10499" width="50.6640625" style="1" customWidth="1"/>
    <col min="10500" max="10513" width="15.6640625" style="1" customWidth="1"/>
    <col min="10514" max="10753" width="9.109375" style="1"/>
    <col min="10754" max="10754" width="12.6640625" style="1" customWidth="1"/>
    <col min="10755" max="10755" width="50.6640625" style="1" customWidth="1"/>
    <col min="10756" max="10769" width="15.6640625" style="1" customWidth="1"/>
    <col min="10770" max="11009" width="9.109375" style="1"/>
    <col min="11010" max="11010" width="12.6640625" style="1" customWidth="1"/>
    <col min="11011" max="11011" width="50.6640625" style="1" customWidth="1"/>
    <col min="11012" max="11025" width="15.6640625" style="1" customWidth="1"/>
    <col min="11026" max="11265" width="9.109375" style="1"/>
    <col min="11266" max="11266" width="12.6640625" style="1" customWidth="1"/>
    <col min="11267" max="11267" width="50.6640625" style="1" customWidth="1"/>
    <col min="11268" max="11281" width="15.6640625" style="1" customWidth="1"/>
    <col min="11282" max="11521" width="9.109375" style="1"/>
    <col min="11522" max="11522" width="12.6640625" style="1" customWidth="1"/>
    <col min="11523" max="11523" width="50.6640625" style="1" customWidth="1"/>
    <col min="11524" max="11537" width="15.6640625" style="1" customWidth="1"/>
    <col min="11538" max="11777" width="9.109375" style="1"/>
    <col min="11778" max="11778" width="12.6640625" style="1" customWidth="1"/>
    <col min="11779" max="11779" width="50.6640625" style="1" customWidth="1"/>
    <col min="11780" max="11793" width="15.6640625" style="1" customWidth="1"/>
    <col min="11794" max="12033" width="9.109375" style="1"/>
    <col min="12034" max="12034" width="12.6640625" style="1" customWidth="1"/>
    <col min="12035" max="12035" width="50.6640625" style="1" customWidth="1"/>
    <col min="12036" max="12049" width="15.6640625" style="1" customWidth="1"/>
    <col min="12050" max="12289" width="9.109375" style="1"/>
    <col min="12290" max="12290" width="12.6640625" style="1" customWidth="1"/>
    <col min="12291" max="12291" width="50.6640625" style="1" customWidth="1"/>
    <col min="12292" max="12305" width="15.6640625" style="1" customWidth="1"/>
    <col min="12306" max="12545" width="9.109375" style="1"/>
    <col min="12546" max="12546" width="12.6640625" style="1" customWidth="1"/>
    <col min="12547" max="12547" width="50.6640625" style="1" customWidth="1"/>
    <col min="12548" max="12561" width="15.6640625" style="1" customWidth="1"/>
    <col min="12562" max="12801" width="9.109375" style="1"/>
    <col min="12802" max="12802" width="12.6640625" style="1" customWidth="1"/>
    <col min="12803" max="12803" width="50.6640625" style="1" customWidth="1"/>
    <col min="12804" max="12817" width="15.6640625" style="1" customWidth="1"/>
    <col min="12818" max="13057" width="9.109375" style="1"/>
    <col min="13058" max="13058" width="12.6640625" style="1" customWidth="1"/>
    <col min="13059" max="13059" width="50.6640625" style="1" customWidth="1"/>
    <col min="13060" max="13073" width="15.6640625" style="1" customWidth="1"/>
    <col min="13074" max="13313" width="9.109375" style="1"/>
    <col min="13314" max="13314" width="12.6640625" style="1" customWidth="1"/>
    <col min="13315" max="13315" width="50.6640625" style="1" customWidth="1"/>
    <col min="13316" max="13329" width="15.6640625" style="1" customWidth="1"/>
    <col min="13330" max="13569" width="9.109375" style="1"/>
    <col min="13570" max="13570" width="12.6640625" style="1" customWidth="1"/>
    <col min="13571" max="13571" width="50.6640625" style="1" customWidth="1"/>
    <col min="13572" max="13585" width="15.6640625" style="1" customWidth="1"/>
    <col min="13586" max="13825" width="9.109375" style="1"/>
    <col min="13826" max="13826" width="12.6640625" style="1" customWidth="1"/>
    <col min="13827" max="13827" width="50.6640625" style="1" customWidth="1"/>
    <col min="13828" max="13841" width="15.6640625" style="1" customWidth="1"/>
    <col min="13842" max="14081" width="9.109375" style="1"/>
    <col min="14082" max="14082" width="12.6640625" style="1" customWidth="1"/>
    <col min="14083" max="14083" width="50.6640625" style="1" customWidth="1"/>
    <col min="14084" max="14097" width="15.6640625" style="1" customWidth="1"/>
    <col min="14098" max="14337" width="9.109375" style="1"/>
    <col min="14338" max="14338" width="12.6640625" style="1" customWidth="1"/>
    <col min="14339" max="14339" width="50.6640625" style="1" customWidth="1"/>
    <col min="14340" max="14353" width="15.6640625" style="1" customWidth="1"/>
    <col min="14354" max="14593" width="9.109375" style="1"/>
    <col min="14594" max="14594" width="12.6640625" style="1" customWidth="1"/>
    <col min="14595" max="14595" width="50.6640625" style="1" customWidth="1"/>
    <col min="14596" max="14609" width="15.6640625" style="1" customWidth="1"/>
    <col min="14610" max="14849" width="9.109375" style="1"/>
    <col min="14850" max="14850" width="12.6640625" style="1" customWidth="1"/>
    <col min="14851" max="14851" width="50.6640625" style="1" customWidth="1"/>
    <col min="14852" max="14865" width="15.6640625" style="1" customWidth="1"/>
    <col min="14866" max="15105" width="9.109375" style="1"/>
    <col min="15106" max="15106" width="12.6640625" style="1" customWidth="1"/>
    <col min="15107" max="15107" width="50.6640625" style="1" customWidth="1"/>
    <col min="15108" max="15121" width="15.6640625" style="1" customWidth="1"/>
    <col min="15122" max="15361" width="9.109375" style="1"/>
    <col min="15362" max="15362" width="12.6640625" style="1" customWidth="1"/>
    <col min="15363" max="15363" width="50.6640625" style="1" customWidth="1"/>
    <col min="15364" max="15377" width="15.6640625" style="1" customWidth="1"/>
    <col min="15378" max="15617" width="9.109375" style="1"/>
    <col min="15618" max="15618" width="12.6640625" style="1" customWidth="1"/>
    <col min="15619" max="15619" width="50.6640625" style="1" customWidth="1"/>
    <col min="15620" max="15633" width="15.6640625" style="1" customWidth="1"/>
    <col min="15634" max="15873" width="9.109375" style="1"/>
    <col min="15874" max="15874" width="12.6640625" style="1" customWidth="1"/>
    <col min="15875" max="15875" width="50.6640625" style="1" customWidth="1"/>
    <col min="15876" max="15889" width="15.6640625" style="1" customWidth="1"/>
    <col min="15890" max="16129" width="9.109375" style="1"/>
    <col min="16130" max="16130" width="12.6640625" style="1" customWidth="1"/>
    <col min="16131" max="16131" width="50.6640625" style="1" customWidth="1"/>
    <col min="16132" max="16145" width="15.6640625" style="1" customWidth="1"/>
    <col min="16146" max="16384" width="9.109375" style="1"/>
  </cols>
  <sheetData>
    <row r="1" spans="1:19">
      <c r="B1" s="24" t="s">
        <v>152</v>
      </c>
      <c r="C1" s="24"/>
      <c r="D1" s="24"/>
      <c r="E1" s="24"/>
      <c r="F1" s="24"/>
      <c r="G1" s="24"/>
      <c r="H1" s="24"/>
      <c r="I1" s="24"/>
    </row>
    <row r="2" spans="1:19" ht="17.399999999999999">
      <c r="B2" s="22" t="s">
        <v>16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9">
      <c r="B3" s="23" t="s">
        <v>17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9">
      <c r="I4" s="1" t="s">
        <v>150</v>
      </c>
      <c r="M4" s="2"/>
      <c r="Q4" s="2" t="s">
        <v>15</v>
      </c>
    </row>
    <row r="5" spans="1:19" s="4" customFormat="1" ht="66">
      <c r="A5" s="11"/>
      <c r="B5" s="3" t="s">
        <v>0</v>
      </c>
      <c r="C5" s="3" t="s">
        <v>1</v>
      </c>
      <c r="D5" s="3" t="s">
        <v>2</v>
      </c>
      <c r="E5" s="3" t="s">
        <v>3</v>
      </c>
      <c r="F5" s="21" t="s">
        <v>151</v>
      </c>
      <c r="G5" s="3" t="s">
        <v>4</v>
      </c>
      <c r="H5" s="3" t="s">
        <v>5</v>
      </c>
      <c r="I5" s="3" t="s">
        <v>6</v>
      </c>
      <c r="J5" s="3" t="s">
        <v>7</v>
      </c>
      <c r="K5" s="3" t="s">
        <v>8</v>
      </c>
      <c r="L5" s="3" t="s">
        <v>9</v>
      </c>
      <c r="M5" s="3" t="s">
        <v>10</v>
      </c>
      <c r="N5" s="3" t="s">
        <v>11</v>
      </c>
      <c r="O5" s="3" t="s">
        <v>12</v>
      </c>
      <c r="P5" s="3" t="s">
        <v>13</v>
      </c>
      <c r="Q5" s="3" t="s">
        <v>14</v>
      </c>
    </row>
    <row r="6" spans="1:19">
      <c r="A6" s="12"/>
      <c r="B6" s="5">
        <v>1</v>
      </c>
      <c r="C6" s="5">
        <v>2</v>
      </c>
      <c r="D6" s="5">
        <v>3</v>
      </c>
      <c r="E6" s="5">
        <v>4</v>
      </c>
      <c r="F6" s="5">
        <v>4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9">
      <c r="A7" s="13">
        <v>1</v>
      </c>
      <c r="B7" s="14" t="s">
        <v>18</v>
      </c>
      <c r="C7" s="15" t="s">
        <v>19</v>
      </c>
      <c r="D7" s="16">
        <v>75092300</v>
      </c>
      <c r="E7" s="16">
        <v>75092300</v>
      </c>
      <c r="F7" s="16">
        <f>F8</f>
        <v>75092300</v>
      </c>
      <c r="G7" s="16">
        <v>11567455.430000002</v>
      </c>
      <c r="H7" s="16">
        <v>0</v>
      </c>
      <c r="I7" s="16">
        <v>11451864.510000002</v>
      </c>
      <c r="J7" s="16">
        <v>115590.92000000001</v>
      </c>
      <c r="K7" s="16">
        <v>136007.19</v>
      </c>
      <c r="L7" s="17">
        <f t="shared" ref="L7:L38" si="0">F7-G7</f>
        <v>63524844.57</v>
      </c>
      <c r="M7" s="17">
        <f t="shared" ref="M7:M38" si="1">E7-G7</f>
        <v>63524844.57</v>
      </c>
      <c r="N7" s="17">
        <f t="shared" ref="N7:N38" si="2">IF(F7=0,0,(G7/F7)*100)</f>
        <v>15.404316328038961</v>
      </c>
      <c r="O7" s="17">
        <f t="shared" ref="O7:O38" si="3">E7-I7</f>
        <v>63640435.489999995</v>
      </c>
      <c r="P7" s="17">
        <f t="shared" ref="P7:P38" si="4">F7-I7</f>
        <v>63640435.489999995</v>
      </c>
      <c r="Q7" s="17">
        <f t="shared" ref="Q7:Q38" si="5">IF(F7=0,0,(I7/F7)*100)</f>
        <v>15.250384540092663</v>
      </c>
      <c r="R7" s="6"/>
    </row>
    <row r="8" spans="1:19" ht="26.4">
      <c r="A8" s="13">
        <v>0</v>
      </c>
      <c r="B8" s="14" t="s">
        <v>20</v>
      </c>
      <c r="C8" s="15" t="s">
        <v>21</v>
      </c>
      <c r="D8" s="16">
        <v>75092300</v>
      </c>
      <c r="E8" s="16">
        <v>75092300</v>
      </c>
      <c r="F8" s="16">
        <v>75092300</v>
      </c>
      <c r="G8" s="16">
        <v>11567455.430000002</v>
      </c>
      <c r="H8" s="16">
        <v>0</v>
      </c>
      <c r="I8" s="16">
        <v>11451864.510000002</v>
      </c>
      <c r="J8" s="16">
        <v>115590.92000000001</v>
      </c>
      <c r="K8" s="16">
        <v>136007.19</v>
      </c>
      <c r="L8" s="17">
        <f t="shared" si="0"/>
        <v>63524844.57</v>
      </c>
      <c r="M8" s="17">
        <f t="shared" si="1"/>
        <v>63524844.57</v>
      </c>
      <c r="N8" s="17">
        <f t="shared" si="2"/>
        <v>15.404316328038961</v>
      </c>
      <c r="O8" s="17">
        <f t="shared" si="3"/>
        <v>63640435.489999995</v>
      </c>
      <c r="P8" s="17">
        <f t="shared" si="4"/>
        <v>63640435.489999995</v>
      </c>
      <c r="Q8" s="17">
        <f t="shared" si="5"/>
        <v>15.250384540092663</v>
      </c>
      <c r="R8" s="6"/>
    </row>
    <row r="9" spans="1:19">
      <c r="A9" s="13">
        <v>1</v>
      </c>
      <c r="B9" s="14" t="s">
        <v>22</v>
      </c>
      <c r="C9" s="15" t="s">
        <v>23</v>
      </c>
      <c r="D9" s="16">
        <v>203375900</v>
      </c>
      <c r="E9" s="16">
        <v>313196076.02999997</v>
      </c>
      <c r="F9" s="19">
        <f>F10+F11+F12+F13+F14+F15+F16+F17+F18+F19+F20+F21+F22+F23</f>
        <v>319338792.82000005</v>
      </c>
      <c r="G9" s="16">
        <v>50063486.000000015</v>
      </c>
      <c r="H9" s="16">
        <v>28158.5</v>
      </c>
      <c r="I9" s="16">
        <v>49253916.76000002</v>
      </c>
      <c r="J9" s="16">
        <v>6987129.5300000012</v>
      </c>
      <c r="K9" s="16">
        <v>13209578.250000004</v>
      </c>
      <c r="L9" s="17">
        <f t="shared" si="0"/>
        <v>269275306.82000005</v>
      </c>
      <c r="M9" s="17">
        <f t="shared" si="1"/>
        <v>263132590.02999997</v>
      </c>
      <c r="N9" s="17">
        <f t="shared" si="2"/>
        <v>15.677232809049613</v>
      </c>
      <c r="O9" s="17">
        <f t="shared" si="3"/>
        <v>263942159.26999995</v>
      </c>
      <c r="P9" s="17">
        <f t="shared" si="4"/>
        <v>270084876.06000006</v>
      </c>
      <c r="Q9" s="17">
        <f t="shared" si="5"/>
        <v>15.423718592110639</v>
      </c>
      <c r="R9" s="6"/>
      <c r="S9" s="18"/>
    </row>
    <row r="10" spans="1:19">
      <c r="A10" s="13">
        <v>0</v>
      </c>
      <c r="B10" s="14" t="s">
        <v>24</v>
      </c>
      <c r="C10" s="15" t="s">
        <v>25</v>
      </c>
      <c r="D10" s="16">
        <v>80506154</v>
      </c>
      <c r="E10" s="16">
        <v>80506154</v>
      </c>
      <c r="F10" s="16">
        <v>80540839.950000003</v>
      </c>
      <c r="G10" s="16">
        <v>15405040.699999999</v>
      </c>
      <c r="H10" s="16">
        <v>0</v>
      </c>
      <c r="I10" s="16">
        <v>12922008.260000002</v>
      </c>
      <c r="J10" s="16">
        <v>2867718.3900000006</v>
      </c>
      <c r="K10" s="16">
        <v>4924706.57</v>
      </c>
      <c r="L10" s="17">
        <f t="shared" si="0"/>
        <v>65135799.25</v>
      </c>
      <c r="M10" s="17">
        <f t="shared" si="1"/>
        <v>65101113.299999997</v>
      </c>
      <c r="N10" s="17">
        <f t="shared" si="2"/>
        <v>19.12699285177991</v>
      </c>
      <c r="O10" s="17">
        <f t="shared" si="3"/>
        <v>67584145.739999995</v>
      </c>
      <c r="P10" s="17">
        <f t="shared" si="4"/>
        <v>67618831.689999998</v>
      </c>
      <c r="Q10" s="17">
        <f t="shared" si="5"/>
        <v>16.044044571700546</v>
      </c>
      <c r="R10" s="6"/>
    </row>
    <row r="11" spans="1:19" ht="26.4">
      <c r="A11" s="13">
        <v>0</v>
      </c>
      <c r="B11" s="14" t="s">
        <v>26</v>
      </c>
      <c r="C11" s="15" t="s">
        <v>27</v>
      </c>
      <c r="D11" s="16">
        <v>68729000</v>
      </c>
      <c r="E11" s="16">
        <v>68409000</v>
      </c>
      <c r="F11" s="16">
        <v>74488022.840000004</v>
      </c>
      <c r="G11" s="16">
        <v>9629678.4399999976</v>
      </c>
      <c r="H11" s="16">
        <v>0</v>
      </c>
      <c r="I11" s="16">
        <v>14513794.699999999</v>
      </c>
      <c r="J11" s="16">
        <v>806479.95</v>
      </c>
      <c r="K11" s="16">
        <v>2224462.73</v>
      </c>
      <c r="L11" s="17">
        <f t="shared" si="0"/>
        <v>64858344.400000006</v>
      </c>
      <c r="M11" s="17">
        <f t="shared" si="1"/>
        <v>58779321.560000002</v>
      </c>
      <c r="N11" s="17">
        <f t="shared" si="2"/>
        <v>12.927821242731213</v>
      </c>
      <c r="O11" s="17">
        <f t="shared" si="3"/>
        <v>53895205.299999997</v>
      </c>
      <c r="P11" s="17">
        <f t="shared" si="4"/>
        <v>59974228.140000001</v>
      </c>
      <c r="Q11" s="17">
        <f t="shared" si="5"/>
        <v>19.484736131573229</v>
      </c>
      <c r="R11" s="6"/>
    </row>
    <row r="12" spans="1:19" ht="26.4">
      <c r="A12" s="13">
        <v>0</v>
      </c>
      <c r="B12" s="14" t="s">
        <v>28</v>
      </c>
      <c r="C12" s="15" t="s">
        <v>29</v>
      </c>
      <c r="D12" s="16">
        <v>0</v>
      </c>
      <c r="E12" s="16">
        <v>73713400</v>
      </c>
      <c r="F12" s="16">
        <v>73713400</v>
      </c>
      <c r="G12" s="16">
        <v>14448601.91</v>
      </c>
      <c r="H12" s="16">
        <v>0</v>
      </c>
      <c r="I12" s="16">
        <v>12369437.02</v>
      </c>
      <c r="J12" s="16">
        <v>2079164.89</v>
      </c>
      <c r="K12" s="16">
        <v>4140212.22</v>
      </c>
      <c r="L12" s="17">
        <f t="shared" si="0"/>
        <v>59264798.090000004</v>
      </c>
      <c r="M12" s="17">
        <f t="shared" si="1"/>
        <v>59264798.090000004</v>
      </c>
      <c r="N12" s="17">
        <f t="shared" si="2"/>
        <v>19.601052061090655</v>
      </c>
      <c r="O12" s="17">
        <f t="shared" si="3"/>
        <v>61343962.980000004</v>
      </c>
      <c r="P12" s="17">
        <f t="shared" si="4"/>
        <v>61343962.980000004</v>
      </c>
      <c r="Q12" s="17">
        <f t="shared" si="5"/>
        <v>16.780445644889529</v>
      </c>
      <c r="R12" s="6"/>
    </row>
    <row r="13" spans="1:19" ht="26.4">
      <c r="A13" s="13">
        <v>0</v>
      </c>
      <c r="B13" s="14" t="s">
        <v>30</v>
      </c>
      <c r="C13" s="15" t="s">
        <v>31</v>
      </c>
      <c r="D13" s="16">
        <v>17488400</v>
      </c>
      <c r="E13" s="16">
        <v>17488400</v>
      </c>
      <c r="F13" s="16">
        <v>17517408</v>
      </c>
      <c r="G13" s="16">
        <v>2292294.21</v>
      </c>
      <c r="H13" s="16">
        <v>0</v>
      </c>
      <c r="I13" s="16">
        <v>1785977.1400000001</v>
      </c>
      <c r="J13" s="16">
        <v>533925.06999999995</v>
      </c>
      <c r="K13" s="16">
        <v>712105.79999999993</v>
      </c>
      <c r="L13" s="17">
        <f t="shared" si="0"/>
        <v>15225113.789999999</v>
      </c>
      <c r="M13" s="17">
        <f t="shared" si="1"/>
        <v>15196105.789999999</v>
      </c>
      <c r="N13" s="17">
        <f t="shared" si="2"/>
        <v>13.085807044055834</v>
      </c>
      <c r="O13" s="17">
        <f t="shared" si="3"/>
        <v>15702422.859999999</v>
      </c>
      <c r="P13" s="17">
        <f t="shared" si="4"/>
        <v>15731430.859999999</v>
      </c>
      <c r="Q13" s="17">
        <f t="shared" si="5"/>
        <v>10.195441814222745</v>
      </c>
      <c r="R13" s="6"/>
    </row>
    <row r="14" spans="1:19">
      <c r="A14" s="13">
        <v>0</v>
      </c>
      <c r="B14" s="14" t="s">
        <v>32</v>
      </c>
      <c r="C14" s="15" t="s">
        <v>33</v>
      </c>
      <c r="D14" s="16">
        <v>19956500</v>
      </c>
      <c r="E14" s="16">
        <v>19956500</v>
      </c>
      <c r="F14" s="16">
        <v>19956500</v>
      </c>
      <c r="G14" s="16">
        <v>2807687.2600000002</v>
      </c>
      <c r="H14" s="16">
        <v>0</v>
      </c>
      <c r="I14" s="16">
        <v>2882357.39</v>
      </c>
      <c r="J14" s="16">
        <v>0</v>
      </c>
      <c r="K14" s="16">
        <v>0</v>
      </c>
      <c r="L14" s="17">
        <f t="shared" si="0"/>
        <v>17148812.739999998</v>
      </c>
      <c r="M14" s="17">
        <f t="shared" si="1"/>
        <v>17148812.739999998</v>
      </c>
      <c r="N14" s="17">
        <f t="shared" si="2"/>
        <v>14.069036454288078</v>
      </c>
      <c r="O14" s="17">
        <f t="shared" si="3"/>
        <v>17074142.609999999</v>
      </c>
      <c r="P14" s="17">
        <f t="shared" si="4"/>
        <v>17074142.609999999</v>
      </c>
      <c r="Q14" s="17">
        <f t="shared" si="5"/>
        <v>14.443200911983563</v>
      </c>
      <c r="R14" s="6"/>
    </row>
    <row r="15" spans="1:19">
      <c r="A15" s="13">
        <v>0</v>
      </c>
      <c r="B15" s="14" t="s">
        <v>34</v>
      </c>
      <c r="C15" s="15" t="s">
        <v>35</v>
      </c>
      <c r="D15" s="16">
        <v>5062702</v>
      </c>
      <c r="E15" s="16">
        <v>5062702</v>
      </c>
      <c r="F15" s="16">
        <v>5062702</v>
      </c>
      <c r="G15" s="16">
        <v>707134.84000000008</v>
      </c>
      <c r="H15" s="16">
        <v>0</v>
      </c>
      <c r="I15" s="16">
        <v>529727.53</v>
      </c>
      <c r="J15" s="16">
        <v>177407.31</v>
      </c>
      <c r="K15" s="16">
        <v>204711.37</v>
      </c>
      <c r="L15" s="17">
        <f t="shared" si="0"/>
        <v>4355567.16</v>
      </c>
      <c r="M15" s="17">
        <f t="shared" si="1"/>
        <v>4355567.16</v>
      </c>
      <c r="N15" s="17">
        <f t="shared" si="2"/>
        <v>13.967538282916911</v>
      </c>
      <c r="O15" s="17">
        <f t="shared" si="3"/>
        <v>4532974.47</v>
      </c>
      <c r="P15" s="17">
        <f t="shared" si="4"/>
        <v>4532974.47</v>
      </c>
      <c r="Q15" s="17">
        <f t="shared" si="5"/>
        <v>10.463336178981105</v>
      </c>
      <c r="R15" s="6"/>
    </row>
    <row r="16" spans="1:19">
      <c r="A16" s="13">
        <v>0</v>
      </c>
      <c r="B16" s="14" t="s">
        <v>36</v>
      </c>
      <c r="C16" s="15" t="s">
        <v>37</v>
      </c>
      <c r="D16" s="16">
        <v>982200</v>
      </c>
      <c r="E16" s="16">
        <v>982200</v>
      </c>
      <c r="F16" s="16">
        <v>982200</v>
      </c>
      <c r="G16" s="16">
        <v>156355.28</v>
      </c>
      <c r="H16" s="16">
        <v>0</v>
      </c>
      <c r="I16" s="16">
        <v>156355.28</v>
      </c>
      <c r="J16" s="16">
        <v>0</v>
      </c>
      <c r="K16" s="16">
        <v>57000.130000000005</v>
      </c>
      <c r="L16" s="17">
        <f t="shared" si="0"/>
        <v>825844.72</v>
      </c>
      <c r="M16" s="17">
        <f t="shared" si="1"/>
        <v>825844.72</v>
      </c>
      <c r="N16" s="17">
        <f t="shared" si="2"/>
        <v>15.918884137650172</v>
      </c>
      <c r="O16" s="17">
        <f t="shared" si="3"/>
        <v>825844.72</v>
      </c>
      <c r="P16" s="17">
        <f t="shared" si="4"/>
        <v>825844.72</v>
      </c>
      <c r="Q16" s="17">
        <f t="shared" si="5"/>
        <v>15.918884137650172</v>
      </c>
      <c r="R16" s="6"/>
    </row>
    <row r="17" spans="1:19" ht="26.4">
      <c r="A17" s="13">
        <v>0</v>
      </c>
      <c r="B17" s="14" t="s">
        <v>38</v>
      </c>
      <c r="C17" s="15" t="s">
        <v>39</v>
      </c>
      <c r="D17" s="16">
        <v>1695000</v>
      </c>
      <c r="E17" s="16">
        <v>1695000</v>
      </c>
      <c r="F17" s="16">
        <v>1695000</v>
      </c>
      <c r="G17" s="16">
        <v>232654.15000000002</v>
      </c>
      <c r="H17" s="16">
        <v>0</v>
      </c>
      <c r="I17" s="16">
        <v>232654.15000000002</v>
      </c>
      <c r="J17" s="16">
        <v>0</v>
      </c>
      <c r="K17" s="16">
        <v>85727.11</v>
      </c>
      <c r="L17" s="17">
        <f t="shared" si="0"/>
        <v>1462345.85</v>
      </c>
      <c r="M17" s="17">
        <f t="shared" si="1"/>
        <v>1462345.85</v>
      </c>
      <c r="N17" s="17">
        <f t="shared" si="2"/>
        <v>13.725908554572271</v>
      </c>
      <c r="O17" s="17">
        <f t="shared" si="3"/>
        <v>1462345.85</v>
      </c>
      <c r="P17" s="17">
        <f t="shared" si="4"/>
        <v>1462345.85</v>
      </c>
      <c r="Q17" s="17">
        <f t="shared" si="5"/>
        <v>13.725908554572271</v>
      </c>
      <c r="R17" s="6"/>
    </row>
    <row r="18" spans="1:19" ht="39.6">
      <c r="A18" s="13">
        <v>0</v>
      </c>
      <c r="B18" s="14" t="s">
        <v>40</v>
      </c>
      <c r="C18" s="15" t="s">
        <v>41</v>
      </c>
      <c r="D18" s="16">
        <v>0</v>
      </c>
      <c r="E18" s="16">
        <v>2864000</v>
      </c>
      <c r="F18" s="16">
        <v>2864000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7">
        <f t="shared" si="0"/>
        <v>2864000</v>
      </c>
      <c r="M18" s="17">
        <f t="shared" si="1"/>
        <v>2864000</v>
      </c>
      <c r="N18" s="17">
        <f t="shared" si="2"/>
        <v>0</v>
      </c>
      <c r="O18" s="17">
        <f t="shared" si="3"/>
        <v>2864000</v>
      </c>
      <c r="P18" s="17">
        <f t="shared" si="4"/>
        <v>2864000</v>
      </c>
      <c r="Q18" s="17">
        <f t="shared" si="5"/>
        <v>0</v>
      </c>
      <c r="R18" s="6"/>
    </row>
    <row r="19" spans="1:19" ht="66">
      <c r="A19" s="13">
        <v>0</v>
      </c>
      <c r="B19" s="14" t="s">
        <v>42</v>
      </c>
      <c r="C19" s="15" t="s">
        <v>43</v>
      </c>
      <c r="D19" s="16">
        <v>0</v>
      </c>
      <c r="E19" s="16">
        <v>478400</v>
      </c>
      <c r="F19" s="16">
        <v>478400</v>
      </c>
      <c r="G19" s="16">
        <v>75500.02</v>
      </c>
      <c r="H19" s="16">
        <v>0</v>
      </c>
      <c r="I19" s="16">
        <v>60731.26</v>
      </c>
      <c r="J19" s="16">
        <v>14768.759999999998</v>
      </c>
      <c r="K19" s="16">
        <v>31910.65</v>
      </c>
      <c r="L19" s="17">
        <f t="shared" si="0"/>
        <v>402899.98</v>
      </c>
      <c r="M19" s="17">
        <f t="shared" si="1"/>
        <v>402899.98</v>
      </c>
      <c r="N19" s="17">
        <f t="shared" si="2"/>
        <v>15.781776755852844</v>
      </c>
      <c r="O19" s="17">
        <f t="shared" si="3"/>
        <v>417668.74</v>
      </c>
      <c r="P19" s="17">
        <f t="shared" si="4"/>
        <v>417668.74</v>
      </c>
      <c r="Q19" s="17">
        <f t="shared" si="5"/>
        <v>12.694661371237459</v>
      </c>
      <c r="R19" s="6"/>
    </row>
    <row r="20" spans="1:19">
      <c r="A20" s="13">
        <v>0</v>
      </c>
      <c r="B20" s="14" t="s">
        <v>44</v>
      </c>
      <c r="C20" s="15" t="s">
        <v>45</v>
      </c>
      <c r="D20" s="16">
        <v>8955944</v>
      </c>
      <c r="E20" s="16">
        <v>31558020.030000001</v>
      </c>
      <c r="F20" s="16">
        <v>31558020.030000001</v>
      </c>
      <c r="G20" s="16">
        <v>1802364.85</v>
      </c>
      <c r="H20" s="16">
        <v>0</v>
      </c>
      <c r="I20" s="16">
        <v>1802364.85</v>
      </c>
      <c r="J20" s="16">
        <v>0</v>
      </c>
      <c r="K20" s="16">
        <v>0</v>
      </c>
      <c r="L20" s="17">
        <f t="shared" si="0"/>
        <v>29755655.18</v>
      </c>
      <c r="M20" s="17">
        <f t="shared" si="1"/>
        <v>29755655.18</v>
      </c>
      <c r="N20" s="17">
        <f t="shared" si="2"/>
        <v>5.7112735472207001</v>
      </c>
      <c r="O20" s="17">
        <f t="shared" si="3"/>
        <v>29755655.18</v>
      </c>
      <c r="P20" s="17">
        <f t="shared" si="4"/>
        <v>29755655.18</v>
      </c>
      <c r="Q20" s="17">
        <f t="shared" si="5"/>
        <v>5.7112735472207001</v>
      </c>
      <c r="R20" s="6"/>
    </row>
    <row r="21" spans="1:19" ht="26.4">
      <c r="A21" s="13">
        <v>0</v>
      </c>
      <c r="B21" s="14" t="s">
        <v>46</v>
      </c>
      <c r="C21" s="15" t="s">
        <v>47</v>
      </c>
      <c r="D21" s="16">
        <v>0</v>
      </c>
      <c r="E21" s="16">
        <v>5185800</v>
      </c>
      <c r="F21" s="16">
        <v>5185800</v>
      </c>
      <c r="G21" s="16">
        <v>1072496.3500000001</v>
      </c>
      <c r="H21" s="16">
        <v>0</v>
      </c>
      <c r="I21" s="16">
        <v>1017452.2</v>
      </c>
      <c r="J21" s="16">
        <v>55044.15</v>
      </c>
      <c r="K21" s="16">
        <v>0</v>
      </c>
      <c r="L21" s="17">
        <f t="shared" si="0"/>
        <v>4113303.65</v>
      </c>
      <c r="M21" s="17">
        <f t="shared" si="1"/>
        <v>4113303.65</v>
      </c>
      <c r="N21" s="17">
        <f t="shared" si="2"/>
        <v>20.681405954722511</v>
      </c>
      <c r="O21" s="17">
        <f t="shared" si="3"/>
        <v>4168347.8</v>
      </c>
      <c r="P21" s="17">
        <f t="shared" si="4"/>
        <v>4168347.8</v>
      </c>
      <c r="Q21" s="17">
        <f t="shared" si="5"/>
        <v>19.619966061167034</v>
      </c>
      <c r="R21" s="6"/>
    </row>
    <row r="22" spans="1:19" ht="39.6">
      <c r="A22" s="13">
        <v>0</v>
      </c>
      <c r="B22" s="14" t="s">
        <v>48</v>
      </c>
      <c r="C22" s="15" t="s">
        <v>49</v>
      </c>
      <c r="D22" s="16">
        <v>0</v>
      </c>
      <c r="E22" s="16">
        <v>4954700</v>
      </c>
      <c r="F22" s="16">
        <v>4954700</v>
      </c>
      <c r="G22" s="16">
        <v>1160696.49</v>
      </c>
      <c r="H22" s="16">
        <v>0</v>
      </c>
      <c r="I22" s="16">
        <v>780187.24</v>
      </c>
      <c r="J22" s="16">
        <v>380509.25</v>
      </c>
      <c r="K22" s="16">
        <v>828741.67</v>
      </c>
      <c r="L22" s="17">
        <f t="shared" si="0"/>
        <v>3794003.51</v>
      </c>
      <c r="M22" s="17">
        <f t="shared" si="1"/>
        <v>3794003.51</v>
      </c>
      <c r="N22" s="17">
        <f t="shared" si="2"/>
        <v>23.426170908430379</v>
      </c>
      <c r="O22" s="17">
        <f t="shared" si="3"/>
        <v>4174512.76</v>
      </c>
      <c r="P22" s="17">
        <f t="shared" si="4"/>
        <v>4174512.76</v>
      </c>
      <c r="Q22" s="17">
        <f t="shared" si="5"/>
        <v>15.74640724968212</v>
      </c>
      <c r="R22" s="6"/>
    </row>
    <row r="23" spans="1:19" ht="52.8">
      <c r="A23" s="13">
        <v>0</v>
      </c>
      <c r="B23" s="14" t="s">
        <v>50</v>
      </c>
      <c r="C23" s="15" t="s">
        <v>51</v>
      </c>
      <c r="D23" s="16">
        <v>0</v>
      </c>
      <c r="E23" s="16">
        <v>341800</v>
      </c>
      <c r="F23" s="16">
        <v>341800</v>
      </c>
      <c r="G23" s="16">
        <v>272981.5</v>
      </c>
      <c r="H23" s="16">
        <v>28158.5</v>
      </c>
      <c r="I23" s="16">
        <v>200869.74</v>
      </c>
      <c r="J23" s="16">
        <v>72111.759999999995</v>
      </c>
      <c r="K23" s="16">
        <v>0</v>
      </c>
      <c r="L23" s="17">
        <f t="shared" si="0"/>
        <v>68818.5</v>
      </c>
      <c r="M23" s="17">
        <f t="shared" si="1"/>
        <v>68818.5</v>
      </c>
      <c r="N23" s="17">
        <f t="shared" si="2"/>
        <v>79.865857226448213</v>
      </c>
      <c r="O23" s="17">
        <f t="shared" si="3"/>
        <v>140930.26</v>
      </c>
      <c r="P23" s="17">
        <f t="shared" si="4"/>
        <v>140930.26</v>
      </c>
      <c r="Q23" s="17">
        <f t="shared" si="5"/>
        <v>58.768209479227615</v>
      </c>
      <c r="R23" s="6"/>
    </row>
    <row r="24" spans="1:19">
      <c r="A24" s="13">
        <v>1</v>
      </c>
      <c r="B24" s="14" t="s">
        <v>52</v>
      </c>
      <c r="C24" s="15" t="s">
        <v>53</v>
      </c>
      <c r="D24" s="16">
        <v>41781800</v>
      </c>
      <c r="E24" s="16">
        <v>41781800</v>
      </c>
      <c r="F24" s="16">
        <f>F25+F26+F27+F28+F29</f>
        <v>41781800</v>
      </c>
      <c r="G24" s="16">
        <v>4549782.22</v>
      </c>
      <c r="H24" s="16">
        <v>0</v>
      </c>
      <c r="I24" s="16">
        <v>3704795.75</v>
      </c>
      <c r="J24" s="16">
        <v>844986.47</v>
      </c>
      <c r="K24" s="16">
        <v>1008893.28</v>
      </c>
      <c r="L24" s="17">
        <f t="shared" si="0"/>
        <v>37232017.780000001</v>
      </c>
      <c r="M24" s="17">
        <f t="shared" si="1"/>
        <v>37232017.780000001</v>
      </c>
      <c r="N24" s="17">
        <f t="shared" si="2"/>
        <v>10.889387771709211</v>
      </c>
      <c r="O24" s="17">
        <f t="shared" si="3"/>
        <v>38077004.25</v>
      </c>
      <c r="P24" s="17">
        <f t="shared" si="4"/>
        <v>38077004.25</v>
      </c>
      <c r="Q24" s="17">
        <f t="shared" si="5"/>
        <v>8.86700848216209</v>
      </c>
      <c r="R24" s="6"/>
    </row>
    <row r="25" spans="1:19" ht="26.4">
      <c r="A25" s="13">
        <v>0</v>
      </c>
      <c r="B25" s="14" t="s">
        <v>54</v>
      </c>
      <c r="C25" s="15" t="s">
        <v>55</v>
      </c>
      <c r="D25" s="16">
        <v>23378500</v>
      </c>
      <c r="E25" s="16">
        <v>23378500</v>
      </c>
      <c r="F25" s="16">
        <v>23378500</v>
      </c>
      <c r="G25" s="16">
        <v>2785255.94</v>
      </c>
      <c r="H25" s="16">
        <v>0</v>
      </c>
      <c r="I25" s="16">
        <v>2740564.42</v>
      </c>
      <c r="J25" s="16">
        <v>44691.519999999997</v>
      </c>
      <c r="K25" s="16">
        <v>0</v>
      </c>
      <c r="L25" s="17">
        <f t="shared" si="0"/>
        <v>20593244.059999999</v>
      </c>
      <c r="M25" s="17">
        <f t="shared" si="1"/>
        <v>20593244.059999999</v>
      </c>
      <c r="N25" s="17">
        <f t="shared" si="2"/>
        <v>11.913749556216182</v>
      </c>
      <c r="O25" s="17">
        <f t="shared" si="3"/>
        <v>20637935.579999998</v>
      </c>
      <c r="P25" s="17">
        <f t="shared" si="4"/>
        <v>20637935.579999998</v>
      </c>
      <c r="Q25" s="17">
        <f t="shared" si="5"/>
        <v>11.722584511410055</v>
      </c>
      <c r="R25" s="6"/>
    </row>
    <row r="26" spans="1:19">
      <c r="A26" s="13">
        <v>0</v>
      </c>
      <c r="B26" s="14" t="s">
        <v>56</v>
      </c>
      <c r="C26" s="15" t="s">
        <v>57</v>
      </c>
      <c r="D26" s="16">
        <v>369300</v>
      </c>
      <c r="E26" s="16">
        <v>369300</v>
      </c>
      <c r="F26" s="16">
        <v>369300</v>
      </c>
      <c r="G26" s="16">
        <v>39301.49</v>
      </c>
      <c r="H26" s="16">
        <v>0</v>
      </c>
      <c r="I26" s="16">
        <v>39301.49</v>
      </c>
      <c r="J26" s="16">
        <v>0</v>
      </c>
      <c r="K26" s="16">
        <v>0</v>
      </c>
      <c r="L26" s="17">
        <f t="shared" si="0"/>
        <v>329998.51</v>
      </c>
      <c r="M26" s="17">
        <f t="shared" si="1"/>
        <v>329998.51</v>
      </c>
      <c r="N26" s="17">
        <f t="shared" si="2"/>
        <v>10.642158137015976</v>
      </c>
      <c r="O26" s="17">
        <f t="shared" si="3"/>
        <v>329998.51</v>
      </c>
      <c r="P26" s="17">
        <f t="shared" si="4"/>
        <v>329998.51</v>
      </c>
      <c r="Q26" s="17">
        <f t="shared" si="5"/>
        <v>10.642158137015976</v>
      </c>
      <c r="R26" s="6"/>
    </row>
    <row r="27" spans="1:19">
      <c r="A27" s="13">
        <v>0</v>
      </c>
      <c r="B27" s="14" t="s">
        <v>58</v>
      </c>
      <c r="C27" s="15" t="s">
        <v>59</v>
      </c>
      <c r="D27" s="16">
        <v>3080000</v>
      </c>
      <c r="E27" s="16">
        <v>3080000</v>
      </c>
      <c r="F27" s="16">
        <v>3080000</v>
      </c>
      <c r="G27" s="16">
        <v>191824.02000000002</v>
      </c>
      <c r="H27" s="16">
        <v>0</v>
      </c>
      <c r="I27" s="16">
        <v>187911.29</v>
      </c>
      <c r="J27" s="16">
        <v>3912.73</v>
      </c>
      <c r="K27" s="16">
        <v>0</v>
      </c>
      <c r="L27" s="17">
        <f t="shared" si="0"/>
        <v>2888175.98</v>
      </c>
      <c r="M27" s="17">
        <f t="shared" si="1"/>
        <v>2888175.98</v>
      </c>
      <c r="N27" s="17">
        <f t="shared" si="2"/>
        <v>6.2280525974025984</v>
      </c>
      <c r="O27" s="17">
        <f t="shared" si="3"/>
        <v>2892088.71</v>
      </c>
      <c r="P27" s="17">
        <f t="shared" si="4"/>
        <v>2892088.71</v>
      </c>
      <c r="Q27" s="17">
        <f t="shared" si="5"/>
        <v>6.1010159090909095</v>
      </c>
      <c r="R27" s="6"/>
    </row>
    <row r="28" spans="1:19" ht="26.4">
      <c r="A28" s="13">
        <v>0</v>
      </c>
      <c r="B28" s="14" t="s">
        <v>60</v>
      </c>
      <c r="C28" s="15" t="s">
        <v>61</v>
      </c>
      <c r="D28" s="16">
        <v>6304000</v>
      </c>
      <c r="E28" s="16">
        <v>6304000</v>
      </c>
      <c r="F28" s="16">
        <v>6304000</v>
      </c>
      <c r="G28" s="16">
        <v>737018.55</v>
      </c>
      <c r="H28" s="16">
        <v>0</v>
      </c>
      <c r="I28" s="16">
        <v>737018.55</v>
      </c>
      <c r="J28" s="16">
        <v>0</v>
      </c>
      <c r="K28" s="16">
        <v>212511.06</v>
      </c>
      <c r="L28" s="17">
        <f t="shared" si="0"/>
        <v>5566981.4500000002</v>
      </c>
      <c r="M28" s="17">
        <f t="shared" si="1"/>
        <v>5566981.4500000002</v>
      </c>
      <c r="N28" s="17">
        <f t="shared" si="2"/>
        <v>11.691284105329949</v>
      </c>
      <c r="O28" s="17">
        <f t="shared" si="3"/>
        <v>5566981.4500000002</v>
      </c>
      <c r="P28" s="17">
        <f t="shared" si="4"/>
        <v>5566981.4500000002</v>
      </c>
      <c r="Q28" s="17">
        <f t="shared" si="5"/>
        <v>11.691284105329949</v>
      </c>
      <c r="R28" s="6"/>
    </row>
    <row r="29" spans="1:19">
      <c r="A29" s="13">
        <v>0</v>
      </c>
      <c r="B29" s="14" t="s">
        <v>62</v>
      </c>
      <c r="C29" s="15" t="s">
        <v>63</v>
      </c>
      <c r="D29" s="16">
        <v>8650000</v>
      </c>
      <c r="E29" s="16">
        <v>8650000</v>
      </c>
      <c r="F29" s="16">
        <v>8650000</v>
      </c>
      <c r="G29" s="16">
        <v>796382.22</v>
      </c>
      <c r="H29" s="16">
        <v>0</v>
      </c>
      <c r="I29" s="16">
        <v>0</v>
      </c>
      <c r="J29" s="16">
        <v>796382.22</v>
      </c>
      <c r="K29" s="16">
        <v>796382.22</v>
      </c>
      <c r="L29" s="17">
        <f t="shared" si="0"/>
        <v>7853617.7800000003</v>
      </c>
      <c r="M29" s="17">
        <f t="shared" si="1"/>
        <v>7853617.7800000003</v>
      </c>
      <c r="N29" s="17">
        <f t="shared" si="2"/>
        <v>9.2067308670520216</v>
      </c>
      <c r="O29" s="17">
        <f t="shared" si="3"/>
        <v>8650000</v>
      </c>
      <c r="P29" s="17">
        <f t="shared" si="4"/>
        <v>8650000</v>
      </c>
      <c r="Q29" s="17">
        <f t="shared" si="5"/>
        <v>0</v>
      </c>
      <c r="R29" s="6"/>
    </row>
    <row r="30" spans="1:19">
      <c r="A30" s="13">
        <v>1</v>
      </c>
      <c r="B30" s="14" t="s">
        <v>64</v>
      </c>
      <c r="C30" s="15" t="s">
        <v>65</v>
      </c>
      <c r="D30" s="16">
        <v>38184900</v>
      </c>
      <c r="E30" s="16">
        <v>38657032</v>
      </c>
      <c r="F30" s="16">
        <f>F31+F32+F33+F34+F35+F36+F37+F38+F39+F40+F41</f>
        <v>38737432</v>
      </c>
      <c r="G30" s="16">
        <v>6311467.870000001</v>
      </c>
      <c r="H30" s="16">
        <v>0</v>
      </c>
      <c r="I30" s="16">
        <v>6382582.2200000016</v>
      </c>
      <c r="J30" s="16">
        <v>32079.27</v>
      </c>
      <c r="K30" s="16">
        <v>32489.86</v>
      </c>
      <c r="L30" s="17">
        <f t="shared" si="0"/>
        <v>32425964.129999999</v>
      </c>
      <c r="M30" s="17">
        <f t="shared" si="1"/>
        <v>32345564.129999999</v>
      </c>
      <c r="N30" s="17">
        <f t="shared" si="2"/>
        <v>16.292943399035849</v>
      </c>
      <c r="O30" s="17">
        <f t="shared" si="3"/>
        <v>32274449.779999997</v>
      </c>
      <c r="P30" s="17">
        <f t="shared" si="4"/>
        <v>32354849.779999997</v>
      </c>
      <c r="Q30" s="17">
        <f t="shared" si="5"/>
        <v>16.476523843914077</v>
      </c>
      <c r="R30" s="6"/>
      <c r="S30" s="18"/>
    </row>
    <row r="31" spans="1:19" ht="52.8">
      <c r="A31" s="13">
        <v>0</v>
      </c>
      <c r="B31" s="14" t="s">
        <v>66</v>
      </c>
      <c r="C31" s="15" t="s">
        <v>67</v>
      </c>
      <c r="D31" s="16">
        <v>4867000</v>
      </c>
      <c r="E31" s="16">
        <v>4867000</v>
      </c>
      <c r="F31" s="16">
        <v>4867000</v>
      </c>
      <c r="G31" s="16">
        <v>329044.71000000002</v>
      </c>
      <c r="H31" s="16">
        <v>0</v>
      </c>
      <c r="I31" s="16">
        <v>329044.71000000002</v>
      </c>
      <c r="J31" s="16">
        <v>0</v>
      </c>
      <c r="K31" s="16">
        <v>0</v>
      </c>
      <c r="L31" s="17">
        <f t="shared" si="0"/>
        <v>4537955.29</v>
      </c>
      <c r="M31" s="17">
        <f t="shared" si="1"/>
        <v>4537955.29</v>
      </c>
      <c r="N31" s="17">
        <f t="shared" si="2"/>
        <v>6.7607296075611263</v>
      </c>
      <c r="O31" s="17">
        <f t="shared" si="3"/>
        <v>4537955.29</v>
      </c>
      <c r="P31" s="17">
        <f t="shared" si="4"/>
        <v>4537955.29</v>
      </c>
      <c r="Q31" s="17">
        <f t="shared" si="5"/>
        <v>6.7607296075611263</v>
      </c>
      <c r="R31" s="6"/>
    </row>
    <row r="32" spans="1:19" ht="26.4">
      <c r="A32" s="13">
        <v>0</v>
      </c>
      <c r="B32" s="14" t="s">
        <v>68</v>
      </c>
      <c r="C32" s="15" t="s">
        <v>69</v>
      </c>
      <c r="D32" s="16">
        <v>81500</v>
      </c>
      <c r="E32" s="16">
        <v>81500</v>
      </c>
      <c r="F32" s="16">
        <v>81500</v>
      </c>
      <c r="G32" s="16">
        <v>4373.53</v>
      </c>
      <c r="H32" s="16">
        <v>0</v>
      </c>
      <c r="I32" s="16">
        <v>4373.53</v>
      </c>
      <c r="J32" s="16">
        <v>0</v>
      </c>
      <c r="K32" s="16">
        <v>0</v>
      </c>
      <c r="L32" s="17">
        <f t="shared" si="0"/>
        <v>77126.47</v>
      </c>
      <c r="M32" s="17">
        <f t="shared" si="1"/>
        <v>77126.47</v>
      </c>
      <c r="N32" s="17">
        <f t="shared" si="2"/>
        <v>5.3662944785276068</v>
      </c>
      <c r="O32" s="17">
        <f t="shared" si="3"/>
        <v>77126.47</v>
      </c>
      <c r="P32" s="17">
        <f t="shared" si="4"/>
        <v>77126.47</v>
      </c>
      <c r="Q32" s="17">
        <f t="shared" si="5"/>
        <v>5.3662944785276068</v>
      </c>
      <c r="R32" s="6"/>
    </row>
    <row r="33" spans="1:18" ht="26.4">
      <c r="A33" s="13">
        <v>0</v>
      </c>
      <c r="B33" s="14" t="s">
        <v>70</v>
      </c>
      <c r="C33" s="15" t="s">
        <v>71</v>
      </c>
      <c r="D33" s="16">
        <v>597000</v>
      </c>
      <c r="E33" s="16">
        <v>597000</v>
      </c>
      <c r="F33" s="16">
        <v>597000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7">
        <f t="shared" si="0"/>
        <v>597000</v>
      </c>
      <c r="M33" s="17">
        <f t="shared" si="1"/>
        <v>597000</v>
      </c>
      <c r="N33" s="17">
        <f t="shared" si="2"/>
        <v>0</v>
      </c>
      <c r="O33" s="17">
        <f t="shared" si="3"/>
        <v>597000</v>
      </c>
      <c r="P33" s="17">
        <f t="shared" si="4"/>
        <v>597000</v>
      </c>
      <c r="Q33" s="17">
        <f t="shared" si="5"/>
        <v>0</v>
      </c>
      <c r="R33" s="6"/>
    </row>
    <row r="34" spans="1:18" ht="39.6">
      <c r="A34" s="13">
        <v>0</v>
      </c>
      <c r="B34" s="14" t="s">
        <v>72</v>
      </c>
      <c r="C34" s="15" t="s">
        <v>73</v>
      </c>
      <c r="D34" s="16">
        <v>17994900</v>
      </c>
      <c r="E34" s="16">
        <v>17994900</v>
      </c>
      <c r="F34" s="16">
        <v>18075300</v>
      </c>
      <c r="G34" s="16">
        <v>2594019.6900000004</v>
      </c>
      <c r="H34" s="16">
        <v>0</v>
      </c>
      <c r="I34" s="16">
        <v>2695996.7400000007</v>
      </c>
      <c r="J34" s="16">
        <v>1216.5700000000002</v>
      </c>
      <c r="K34" s="16">
        <v>1627.1599999999999</v>
      </c>
      <c r="L34" s="17">
        <f t="shared" si="0"/>
        <v>15481280.309999999</v>
      </c>
      <c r="M34" s="17">
        <f t="shared" si="1"/>
        <v>15400880.309999999</v>
      </c>
      <c r="N34" s="17">
        <f t="shared" si="2"/>
        <v>14.351184710627212</v>
      </c>
      <c r="O34" s="17">
        <f t="shared" si="3"/>
        <v>15298903.26</v>
      </c>
      <c r="P34" s="17">
        <f t="shared" si="4"/>
        <v>15379303.26</v>
      </c>
      <c r="Q34" s="17">
        <f t="shared" si="5"/>
        <v>14.915363728402852</v>
      </c>
      <c r="R34" s="6"/>
    </row>
    <row r="35" spans="1:18" ht="26.4">
      <c r="A35" s="13">
        <v>0</v>
      </c>
      <c r="B35" s="14" t="s">
        <v>74</v>
      </c>
      <c r="C35" s="15" t="s">
        <v>75</v>
      </c>
      <c r="D35" s="16">
        <v>30000</v>
      </c>
      <c r="E35" s="16">
        <v>30000</v>
      </c>
      <c r="F35" s="16">
        <v>30000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7">
        <f t="shared" si="0"/>
        <v>30000</v>
      </c>
      <c r="M35" s="17">
        <f t="shared" si="1"/>
        <v>30000</v>
      </c>
      <c r="N35" s="17">
        <f t="shared" si="2"/>
        <v>0</v>
      </c>
      <c r="O35" s="17">
        <f t="shared" si="3"/>
        <v>30000</v>
      </c>
      <c r="P35" s="17">
        <f t="shared" si="4"/>
        <v>30000</v>
      </c>
      <c r="Q35" s="17">
        <f t="shared" si="5"/>
        <v>0</v>
      </c>
      <c r="R35" s="6"/>
    </row>
    <row r="36" spans="1:18" ht="26.4">
      <c r="A36" s="13">
        <v>0</v>
      </c>
      <c r="B36" s="14" t="s">
        <v>76</v>
      </c>
      <c r="C36" s="15" t="s">
        <v>77</v>
      </c>
      <c r="D36" s="16">
        <v>3229500</v>
      </c>
      <c r="E36" s="16">
        <v>3229500</v>
      </c>
      <c r="F36" s="16">
        <v>3229500</v>
      </c>
      <c r="G36" s="16">
        <v>438421.37</v>
      </c>
      <c r="H36" s="16">
        <v>0</v>
      </c>
      <c r="I36" s="16">
        <v>438421.37</v>
      </c>
      <c r="J36" s="16">
        <v>0</v>
      </c>
      <c r="K36" s="16">
        <v>0</v>
      </c>
      <c r="L36" s="17">
        <f t="shared" si="0"/>
        <v>2791078.63</v>
      </c>
      <c r="M36" s="17">
        <f t="shared" si="1"/>
        <v>2791078.63</v>
      </c>
      <c r="N36" s="17">
        <f t="shared" si="2"/>
        <v>13.575518501315992</v>
      </c>
      <c r="O36" s="17">
        <f t="shared" si="3"/>
        <v>2791078.63</v>
      </c>
      <c r="P36" s="17">
        <f t="shared" si="4"/>
        <v>2791078.63</v>
      </c>
      <c r="Q36" s="17">
        <f t="shared" si="5"/>
        <v>13.575518501315992</v>
      </c>
      <c r="R36" s="6"/>
    </row>
    <row r="37" spans="1:18" ht="39.6">
      <c r="A37" s="13">
        <v>0</v>
      </c>
      <c r="B37" s="14" t="s">
        <v>78</v>
      </c>
      <c r="C37" s="15" t="s">
        <v>79</v>
      </c>
      <c r="D37" s="16">
        <v>800000</v>
      </c>
      <c r="E37" s="16">
        <v>800000</v>
      </c>
      <c r="F37" s="16">
        <v>800000</v>
      </c>
      <c r="G37" s="16">
        <v>36852.699999999997</v>
      </c>
      <c r="H37" s="16">
        <v>0</v>
      </c>
      <c r="I37" s="16">
        <v>5990</v>
      </c>
      <c r="J37" s="16">
        <v>30862.7</v>
      </c>
      <c r="K37" s="16">
        <v>30862.7</v>
      </c>
      <c r="L37" s="17">
        <f t="shared" si="0"/>
        <v>763147.3</v>
      </c>
      <c r="M37" s="17">
        <f t="shared" si="1"/>
        <v>763147.3</v>
      </c>
      <c r="N37" s="17">
        <f t="shared" si="2"/>
        <v>4.6065874999999998</v>
      </c>
      <c r="O37" s="17">
        <f t="shared" si="3"/>
        <v>794010</v>
      </c>
      <c r="P37" s="17">
        <f t="shared" si="4"/>
        <v>794010</v>
      </c>
      <c r="Q37" s="17">
        <f t="shared" si="5"/>
        <v>0.74875000000000003</v>
      </c>
      <c r="R37" s="6"/>
    </row>
    <row r="38" spans="1:18" ht="66">
      <c r="A38" s="13">
        <v>0</v>
      </c>
      <c r="B38" s="14" t="s">
        <v>80</v>
      </c>
      <c r="C38" s="15" t="s">
        <v>81</v>
      </c>
      <c r="D38" s="16">
        <v>2000000</v>
      </c>
      <c r="E38" s="16">
        <v>2000000</v>
      </c>
      <c r="F38" s="16">
        <v>2000000</v>
      </c>
      <c r="G38" s="16">
        <v>206405.47</v>
      </c>
      <c r="H38" s="16">
        <v>0</v>
      </c>
      <c r="I38" s="16">
        <v>206405.47</v>
      </c>
      <c r="J38" s="16">
        <v>0</v>
      </c>
      <c r="K38" s="16">
        <v>0</v>
      </c>
      <c r="L38" s="17">
        <f t="shared" si="0"/>
        <v>1793594.53</v>
      </c>
      <c r="M38" s="17">
        <f t="shared" si="1"/>
        <v>1793594.53</v>
      </c>
      <c r="N38" s="17">
        <f t="shared" si="2"/>
        <v>10.320273500000001</v>
      </c>
      <c r="O38" s="17">
        <f t="shared" si="3"/>
        <v>1793594.53</v>
      </c>
      <c r="P38" s="17">
        <f t="shared" si="4"/>
        <v>1793594.53</v>
      </c>
      <c r="Q38" s="17">
        <f t="shared" si="5"/>
        <v>10.320273500000001</v>
      </c>
      <c r="R38" s="6"/>
    </row>
    <row r="39" spans="1:18" ht="52.8">
      <c r="A39" s="13">
        <v>0</v>
      </c>
      <c r="B39" s="14" t="s">
        <v>82</v>
      </c>
      <c r="C39" s="15" t="s">
        <v>83</v>
      </c>
      <c r="D39" s="16">
        <v>2100000</v>
      </c>
      <c r="E39" s="16">
        <v>2100000</v>
      </c>
      <c r="F39" s="16">
        <v>2100000</v>
      </c>
      <c r="G39" s="16">
        <v>966902.75</v>
      </c>
      <c r="H39" s="16">
        <v>0</v>
      </c>
      <c r="I39" s="16">
        <v>966902.75</v>
      </c>
      <c r="J39" s="16">
        <v>0</v>
      </c>
      <c r="K39" s="16">
        <v>0</v>
      </c>
      <c r="L39" s="17">
        <f t="shared" ref="L39:L72" si="6">F39-G39</f>
        <v>1133097.25</v>
      </c>
      <c r="M39" s="17">
        <f t="shared" ref="M39:M72" si="7">E39-G39</f>
        <v>1133097.25</v>
      </c>
      <c r="N39" s="17">
        <f t="shared" ref="N39:N72" si="8">IF(F39=0,0,(G39/F39)*100)</f>
        <v>46.042988095238094</v>
      </c>
      <c r="O39" s="17">
        <f t="shared" ref="O39:O72" si="9">E39-I39</f>
        <v>1133097.25</v>
      </c>
      <c r="P39" s="17">
        <f t="shared" ref="P39:P72" si="10">F39-I39</f>
        <v>1133097.25</v>
      </c>
      <c r="Q39" s="17">
        <f t="shared" ref="Q39:Q72" si="11">IF(F39=0,0,(I39/F39)*100)</f>
        <v>46.042988095238094</v>
      </c>
      <c r="R39" s="6"/>
    </row>
    <row r="40" spans="1:18">
      <c r="A40" s="13">
        <v>0</v>
      </c>
      <c r="B40" s="14" t="s">
        <v>84</v>
      </c>
      <c r="C40" s="15" t="s">
        <v>85</v>
      </c>
      <c r="D40" s="16">
        <v>140000</v>
      </c>
      <c r="E40" s="16">
        <v>612132</v>
      </c>
      <c r="F40" s="16">
        <v>612132</v>
      </c>
      <c r="G40" s="16">
        <v>74739.98</v>
      </c>
      <c r="H40" s="16">
        <v>0</v>
      </c>
      <c r="I40" s="16">
        <v>74739.98</v>
      </c>
      <c r="J40" s="16">
        <v>0</v>
      </c>
      <c r="K40" s="16">
        <v>0</v>
      </c>
      <c r="L40" s="17">
        <f t="shared" si="6"/>
        <v>537392.02</v>
      </c>
      <c r="M40" s="17">
        <f t="shared" si="7"/>
        <v>537392.02</v>
      </c>
      <c r="N40" s="17">
        <f t="shared" si="8"/>
        <v>12.209781550384557</v>
      </c>
      <c r="O40" s="17">
        <f t="shared" si="9"/>
        <v>537392.02</v>
      </c>
      <c r="P40" s="17">
        <f t="shared" si="10"/>
        <v>537392.02</v>
      </c>
      <c r="Q40" s="17">
        <f t="shared" si="11"/>
        <v>12.209781550384557</v>
      </c>
      <c r="R40" s="6"/>
    </row>
    <row r="41" spans="1:18">
      <c r="A41" s="13">
        <v>0</v>
      </c>
      <c r="B41" s="14" t="s">
        <v>86</v>
      </c>
      <c r="C41" s="15" t="s">
        <v>87</v>
      </c>
      <c r="D41" s="16">
        <v>6345000</v>
      </c>
      <c r="E41" s="16">
        <v>6345000</v>
      </c>
      <c r="F41" s="16">
        <v>6345000</v>
      </c>
      <c r="G41" s="16">
        <v>1660707.67</v>
      </c>
      <c r="H41" s="16">
        <v>0</v>
      </c>
      <c r="I41" s="16">
        <v>1660707.67</v>
      </c>
      <c r="J41" s="16">
        <v>0</v>
      </c>
      <c r="K41" s="16">
        <v>0</v>
      </c>
      <c r="L41" s="17">
        <f t="shared" si="6"/>
        <v>4684292.33</v>
      </c>
      <c r="M41" s="17">
        <f t="shared" si="7"/>
        <v>4684292.33</v>
      </c>
      <c r="N41" s="17">
        <f t="shared" si="8"/>
        <v>26.173485736800629</v>
      </c>
      <c r="O41" s="17">
        <f t="shared" si="9"/>
        <v>4684292.33</v>
      </c>
      <c r="P41" s="17">
        <f t="shared" si="10"/>
        <v>4684292.33</v>
      </c>
      <c r="Q41" s="17">
        <f t="shared" si="11"/>
        <v>26.173485736800629</v>
      </c>
      <c r="R41" s="6"/>
    </row>
    <row r="42" spans="1:18">
      <c r="A42" s="13">
        <v>1</v>
      </c>
      <c r="B42" s="14" t="s">
        <v>88</v>
      </c>
      <c r="C42" s="15" t="s">
        <v>89</v>
      </c>
      <c r="D42" s="16">
        <v>20061400</v>
      </c>
      <c r="E42" s="16">
        <v>20061400</v>
      </c>
      <c r="F42" s="16">
        <f>F43+F44+F45+F46</f>
        <v>20161439.899999999</v>
      </c>
      <c r="G42" s="16">
        <v>3007188.66</v>
      </c>
      <c r="H42" s="16">
        <v>0</v>
      </c>
      <c r="I42" s="16">
        <v>3077857.03</v>
      </c>
      <c r="J42" s="16">
        <v>40706.550000000003</v>
      </c>
      <c r="K42" s="16">
        <v>27735.35</v>
      </c>
      <c r="L42" s="17">
        <f t="shared" si="6"/>
        <v>17154251.239999998</v>
      </c>
      <c r="M42" s="17">
        <f t="shared" si="7"/>
        <v>17054211.34</v>
      </c>
      <c r="N42" s="17">
        <f t="shared" si="8"/>
        <v>14.915545094574323</v>
      </c>
      <c r="O42" s="17">
        <f t="shared" si="9"/>
        <v>16983542.969999999</v>
      </c>
      <c r="P42" s="17">
        <f t="shared" si="10"/>
        <v>17083582.869999997</v>
      </c>
      <c r="Q42" s="17">
        <f t="shared" si="11"/>
        <v>15.266057609307953</v>
      </c>
      <c r="R42" s="20"/>
    </row>
    <row r="43" spans="1:18">
      <c r="A43" s="13">
        <v>0</v>
      </c>
      <c r="B43" s="14" t="s">
        <v>90</v>
      </c>
      <c r="C43" s="15" t="s">
        <v>91</v>
      </c>
      <c r="D43" s="16">
        <v>5239900</v>
      </c>
      <c r="E43" s="16">
        <v>5239900</v>
      </c>
      <c r="F43" s="16">
        <v>5239900</v>
      </c>
      <c r="G43" s="16">
        <v>793953.09000000008</v>
      </c>
      <c r="H43" s="16">
        <v>0</v>
      </c>
      <c r="I43" s="16">
        <v>783121.19000000018</v>
      </c>
      <c r="J43" s="16">
        <v>11240</v>
      </c>
      <c r="K43" s="16">
        <v>11240</v>
      </c>
      <c r="L43" s="17">
        <f t="shared" si="6"/>
        <v>4445946.91</v>
      </c>
      <c r="M43" s="17">
        <f t="shared" si="7"/>
        <v>4445946.91</v>
      </c>
      <c r="N43" s="17">
        <f t="shared" si="8"/>
        <v>15.152065688276494</v>
      </c>
      <c r="O43" s="17">
        <f t="shared" si="9"/>
        <v>4456778.8099999996</v>
      </c>
      <c r="P43" s="17">
        <f t="shared" si="10"/>
        <v>4456778.8099999996</v>
      </c>
      <c r="Q43" s="17">
        <f t="shared" si="11"/>
        <v>14.945346094391118</v>
      </c>
      <c r="R43" s="6"/>
    </row>
    <row r="44" spans="1:18">
      <c r="A44" s="13">
        <v>0</v>
      </c>
      <c r="B44" s="14" t="s">
        <v>92</v>
      </c>
      <c r="C44" s="15" t="s">
        <v>93</v>
      </c>
      <c r="D44" s="16">
        <v>4885200</v>
      </c>
      <c r="E44" s="16">
        <v>4885200</v>
      </c>
      <c r="F44" s="16">
        <v>4885200</v>
      </c>
      <c r="G44" s="16">
        <v>652126.59999999986</v>
      </c>
      <c r="H44" s="16">
        <v>0</v>
      </c>
      <c r="I44" s="16">
        <v>652126.59999999986</v>
      </c>
      <c r="J44" s="16">
        <v>0</v>
      </c>
      <c r="K44" s="16">
        <v>0</v>
      </c>
      <c r="L44" s="17">
        <f t="shared" si="6"/>
        <v>4233073.4000000004</v>
      </c>
      <c r="M44" s="17">
        <f t="shared" si="7"/>
        <v>4233073.4000000004</v>
      </c>
      <c r="N44" s="17">
        <f t="shared" si="8"/>
        <v>13.34902562842872</v>
      </c>
      <c r="O44" s="17">
        <f t="shared" si="9"/>
        <v>4233073.4000000004</v>
      </c>
      <c r="P44" s="17">
        <f t="shared" si="10"/>
        <v>4233073.4000000004</v>
      </c>
      <c r="Q44" s="17">
        <f t="shared" si="11"/>
        <v>13.34902562842872</v>
      </c>
      <c r="R44" s="6"/>
    </row>
    <row r="45" spans="1:18" ht="26.4">
      <c r="A45" s="13">
        <v>0</v>
      </c>
      <c r="B45" s="14" t="s">
        <v>94</v>
      </c>
      <c r="C45" s="15" t="s">
        <v>95</v>
      </c>
      <c r="D45" s="16">
        <v>9728300</v>
      </c>
      <c r="E45" s="16">
        <v>9728300</v>
      </c>
      <c r="F45" s="16">
        <v>9828339.9000000004</v>
      </c>
      <c r="G45" s="16">
        <v>1539258.9699999997</v>
      </c>
      <c r="H45" s="16">
        <v>0</v>
      </c>
      <c r="I45" s="16">
        <v>1620759.24</v>
      </c>
      <c r="J45" s="16">
        <v>29466.55</v>
      </c>
      <c r="K45" s="16">
        <v>16495.349999999999</v>
      </c>
      <c r="L45" s="17">
        <f t="shared" si="6"/>
        <v>8289080.9300000006</v>
      </c>
      <c r="M45" s="17">
        <f t="shared" si="7"/>
        <v>8189041.0300000003</v>
      </c>
      <c r="N45" s="17">
        <f t="shared" si="8"/>
        <v>15.661434033228741</v>
      </c>
      <c r="O45" s="17">
        <f t="shared" si="9"/>
        <v>8107540.7599999998</v>
      </c>
      <c r="P45" s="17">
        <f t="shared" si="10"/>
        <v>8207580.6600000001</v>
      </c>
      <c r="Q45" s="17">
        <f t="shared" si="11"/>
        <v>16.490671430685865</v>
      </c>
      <c r="R45" s="6"/>
    </row>
    <row r="46" spans="1:18">
      <c r="A46" s="13">
        <v>0</v>
      </c>
      <c r="B46" s="14" t="s">
        <v>96</v>
      </c>
      <c r="C46" s="15" t="s">
        <v>97</v>
      </c>
      <c r="D46" s="16">
        <v>208000</v>
      </c>
      <c r="E46" s="16">
        <v>208000</v>
      </c>
      <c r="F46" s="16">
        <v>208000</v>
      </c>
      <c r="G46" s="16">
        <v>21850</v>
      </c>
      <c r="H46" s="16">
        <v>0</v>
      </c>
      <c r="I46" s="16">
        <v>21850</v>
      </c>
      <c r="J46" s="16">
        <v>0</v>
      </c>
      <c r="K46" s="16">
        <v>0</v>
      </c>
      <c r="L46" s="17">
        <f t="shared" si="6"/>
        <v>186150</v>
      </c>
      <c r="M46" s="17">
        <f t="shared" si="7"/>
        <v>186150</v>
      </c>
      <c r="N46" s="17">
        <f t="shared" si="8"/>
        <v>10.504807692307692</v>
      </c>
      <c r="O46" s="17">
        <f t="shared" si="9"/>
        <v>186150</v>
      </c>
      <c r="P46" s="17">
        <f t="shared" si="10"/>
        <v>186150</v>
      </c>
      <c r="Q46" s="17">
        <f t="shared" si="11"/>
        <v>10.504807692307692</v>
      </c>
      <c r="R46" s="6"/>
    </row>
    <row r="47" spans="1:18">
      <c r="A47" s="13">
        <v>1</v>
      </c>
      <c r="B47" s="14" t="s">
        <v>98</v>
      </c>
      <c r="C47" s="15" t="s">
        <v>99</v>
      </c>
      <c r="D47" s="16">
        <v>12476700</v>
      </c>
      <c r="E47" s="16">
        <v>12476700</v>
      </c>
      <c r="F47" s="16">
        <f>F48+F49+F50</f>
        <v>16828231</v>
      </c>
      <c r="G47" s="16">
        <v>1425743.04</v>
      </c>
      <c r="H47" s="16">
        <v>0</v>
      </c>
      <c r="I47" s="16">
        <v>5744034.04</v>
      </c>
      <c r="J47" s="16">
        <v>33240</v>
      </c>
      <c r="K47" s="16">
        <v>33240</v>
      </c>
      <c r="L47" s="17">
        <f t="shared" si="6"/>
        <v>15402487.960000001</v>
      </c>
      <c r="M47" s="17">
        <f t="shared" si="7"/>
        <v>11050956.960000001</v>
      </c>
      <c r="N47" s="17">
        <f t="shared" si="8"/>
        <v>8.4723286719798416</v>
      </c>
      <c r="O47" s="17">
        <f t="shared" si="9"/>
        <v>6732665.96</v>
      </c>
      <c r="P47" s="17">
        <f t="shared" si="10"/>
        <v>11084196.960000001</v>
      </c>
      <c r="Q47" s="17">
        <f t="shared" si="11"/>
        <v>34.133320608684301</v>
      </c>
      <c r="R47" s="6"/>
    </row>
    <row r="48" spans="1:18">
      <c r="A48" s="13">
        <v>0</v>
      </c>
      <c r="B48" s="14" t="s">
        <v>100</v>
      </c>
      <c r="C48" s="15" t="s">
        <v>101</v>
      </c>
      <c r="D48" s="16">
        <v>300000</v>
      </c>
      <c r="E48" s="16">
        <v>300000</v>
      </c>
      <c r="F48" s="16">
        <v>300000</v>
      </c>
      <c r="G48" s="16">
        <v>71320</v>
      </c>
      <c r="H48" s="16">
        <v>0</v>
      </c>
      <c r="I48" s="16">
        <v>38080</v>
      </c>
      <c r="J48" s="16">
        <v>33240</v>
      </c>
      <c r="K48" s="16">
        <v>33240</v>
      </c>
      <c r="L48" s="17">
        <f t="shared" si="6"/>
        <v>228680</v>
      </c>
      <c r="M48" s="17">
        <f t="shared" si="7"/>
        <v>228680</v>
      </c>
      <c r="N48" s="17">
        <f t="shared" si="8"/>
        <v>23.773333333333333</v>
      </c>
      <c r="O48" s="17">
        <f t="shared" si="9"/>
        <v>261920</v>
      </c>
      <c r="P48" s="17">
        <f t="shared" si="10"/>
        <v>261920</v>
      </c>
      <c r="Q48" s="17">
        <f t="shared" si="11"/>
        <v>12.693333333333335</v>
      </c>
      <c r="R48" s="6"/>
    </row>
    <row r="49" spans="1:18">
      <c r="A49" s="13">
        <v>0</v>
      </c>
      <c r="B49" s="14" t="s">
        <v>102</v>
      </c>
      <c r="C49" s="15" t="s">
        <v>103</v>
      </c>
      <c r="D49" s="16">
        <v>11996700</v>
      </c>
      <c r="E49" s="16">
        <v>11996700</v>
      </c>
      <c r="F49" s="16">
        <v>16348231</v>
      </c>
      <c r="G49" s="16">
        <v>1354423.04</v>
      </c>
      <c r="H49" s="16">
        <v>0</v>
      </c>
      <c r="I49" s="16">
        <v>5705954.04</v>
      </c>
      <c r="J49" s="16">
        <v>0</v>
      </c>
      <c r="K49" s="16">
        <v>0</v>
      </c>
      <c r="L49" s="17">
        <f t="shared" si="6"/>
        <v>14993807.960000001</v>
      </c>
      <c r="M49" s="17">
        <f t="shared" si="7"/>
        <v>10642276.960000001</v>
      </c>
      <c r="N49" s="17">
        <f t="shared" si="8"/>
        <v>8.2848293494262464</v>
      </c>
      <c r="O49" s="17">
        <f t="shared" si="9"/>
        <v>6290745.96</v>
      </c>
      <c r="P49" s="17">
        <f t="shared" si="10"/>
        <v>10642276.960000001</v>
      </c>
      <c r="Q49" s="17">
        <f t="shared" si="11"/>
        <v>34.902577777375427</v>
      </c>
      <c r="R49" s="6"/>
    </row>
    <row r="50" spans="1:18" ht="26.4">
      <c r="A50" s="13">
        <v>0</v>
      </c>
      <c r="B50" s="14" t="s">
        <v>104</v>
      </c>
      <c r="C50" s="15" t="s">
        <v>105</v>
      </c>
      <c r="D50" s="16">
        <v>180000</v>
      </c>
      <c r="E50" s="16">
        <v>180000</v>
      </c>
      <c r="F50" s="16">
        <v>180000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7">
        <f t="shared" si="6"/>
        <v>180000</v>
      </c>
      <c r="M50" s="17">
        <f t="shared" si="7"/>
        <v>180000</v>
      </c>
      <c r="N50" s="17">
        <f t="shared" si="8"/>
        <v>0</v>
      </c>
      <c r="O50" s="17">
        <f t="shared" si="9"/>
        <v>180000</v>
      </c>
      <c r="P50" s="17">
        <f t="shared" si="10"/>
        <v>180000</v>
      </c>
      <c r="Q50" s="17">
        <f t="shared" si="11"/>
        <v>0</v>
      </c>
      <c r="R50" s="6"/>
    </row>
    <row r="51" spans="1:18">
      <c r="A51" s="13">
        <v>1</v>
      </c>
      <c r="B51" s="14" t="s">
        <v>106</v>
      </c>
      <c r="C51" s="15" t="s">
        <v>107</v>
      </c>
      <c r="D51" s="16">
        <v>35234500</v>
      </c>
      <c r="E51" s="16">
        <v>35234500</v>
      </c>
      <c r="F51" s="16">
        <f>F52+F53+F54</f>
        <v>35234500</v>
      </c>
      <c r="G51" s="16">
        <v>2157415.0100000002</v>
      </c>
      <c r="H51" s="16">
        <v>0</v>
      </c>
      <c r="I51" s="16">
        <v>2138595.0100000002</v>
      </c>
      <c r="J51" s="16">
        <v>18820</v>
      </c>
      <c r="K51" s="16">
        <v>18820</v>
      </c>
      <c r="L51" s="17">
        <f t="shared" si="6"/>
        <v>33077084.989999998</v>
      </c>
      <c r="M51" s="17">
        <f t="shared" si="7"/>
        <v>33077084.989999998</v>
      </c>
      <c r="N51" s="17">
        <f t="shared" si="8"/>
        <v>6.1230186606876789</v>
      </c>
      <c r="O51" s="17">
        <f t="shared" si="9"/>
        <v>33095904.989999998</v>
      </c>
      <c r="P51" s="17">
        <f t="shared" si="10"/>
        <v>33095904.989999998</v>
      </c>
      <c r="Q51" s="17">
        <f t="shared" si="11"/>
        <v>6.0696051029530729</v>
      </c>
      <c r="R51" s="6"/>
    </row>
    <row r="52" spans="1:18">
      <c r="A52" s="13">
        <v>0</v>
      </c>
      <c r="B52" s="14" t="s">
        <v>108</v>
      </c>
      <c r="C52" s="15" t="s">
        <v>109</v>
      </c>
      <c r="D52" s="16">
        <v>32158000</v>
      </c>
      <c r="E52" s="16">
        <v>32158000</v>
      </c>
      <c r="F52" s="16">
        <v>32158000</v>
      </c>
      <c r="G52" s="16">
        <v>1986044.58</v>
      </c>
      <c r="H52" s="16">
        <v>0</v>
      </c>
      <c r="I52" s="16">
        <v>1986044.58</v>
      </c>
      <c r="J52" s="16">
        <v>0</v>
      </c>
      <c r="K52" s="16">
        <v>0</v>
      </c>
      <c r="L52" s="17">
        <f t="shared" si="6"/>
        <v>30171955.420000002</v>
      </c>
      <c r="M52" s="17">
        <f t="shared" si="7"/>
        <v>30171955.420000002</v>
      </c>
      <c r="N52" s="17">
        <f t="shared" si="8"/>
        <v>6.1758958268549042</v>
      </c>
      <c r="O52" s="17">
        <f t="shared" si="9"/>
        <v>30171955.420000002</v>
      </c>
      <c r="P52" s="17">
        <f t="shared" si="10"/>
        <v>30171955.420000002</v>
      </c>
      <c r="Q52" s="17">
        <f t="shared" si="11"/>
        <v>6.1758958268549042</v>
      </c>
      <c r="R52" s="6"/>
    </row>
    <row r="53" spans="1:18" ht="26.4">
      <c r="A53" s="13">
        <v>0</v>
      </c>
      <c r="B53" s="14" t="s">
        <v>110</v>
      </c>
      <c r="C53" s="15" t="s">
        <v>111</v>
      </c>
      <c r="D53" s="16">
        <v>133000</v>
      </c>
      <c r="E53" s="16">
        <v>133000</v>
      </c>
      <c r="F53" s="16">
        <v>133000</v>
      </c>
      <c r="G53" s="16">
        <v>20086</v>
      </c>
      <c r="H53" s="16">
        <v>0</v>
      </c>
      <c r="I53" s="16">
        <v>20086</v>
      </c>
      <c r="J53" s="16">
        <v>0</v>
      </c>
      <c r="K53" s="16">
        <v>0</v>
      </c>
      <c r="L53" s="17">
        <f t="shared" si="6"/>
        <v>112914</v>
      </c>
      <c r="M53" s="17">
        <f t="shared" si="7"/>
        <v>112914</v>
      </c>
      <c r="N53" s="17">
        <f t="shared" si="8"/>
        <v>15.102255639097745</v>
      </c>
      <c r="O53" s="17">
        <f t="shared" si="9"/>
        <v>112914</v>
      </c>
      <c r="P53" s="17">
        <f t="shared" si="10"/>
        <v>112914</v>
      </c>
      <c r="Q53" s="17">
        <f t="shared" si="11"/>
        <v>15.102255639097745</v>
      </c>
      <c r="R53" s="6"/>
    </row>
    <row r="54" spans="1:18" ht="26.4">
      <c r="A54" s="13">
        <v>0</v>
      </c>
      <c r="B54" s="14" t="s">
        <v>112</v>
      </c>
      <c r="C54" s="15" t="s">
        <v>113</v>
      </c>
      <c r="D54" s="16">
        <v>2943500</v>
      </c>
      <c r="E54" s="16">
        <v>2943500</v>
      </c>
      <c r="F54" s="16">
        <v>2943500</v>
      </c>
      <c r="G54" s="16">
        <v>151284.43</v>
      </c>
      <c r="H54" s="16">
        <v>0</v>
      </c>
      <c r="I54" s="16">
        <v>132464.43</v>
      </c>
      <c r="J54" s="16">
        <v>18820</v>
      </c>
      <c r="K54" s="16">
        <v>18820</v>
      </c>
      <c r="L54" s="17">
        <f t="shared" si="6"/>
        <v>2792215.57</v>
      </c>
      <c r="M54" s="17">
        <f t="shared" si="7"/>
        <v>2792215.57</v>
      </c>
      <c r="N54" s="17">
        <f t="shared" si="8"/>
        <v>5.1396103278410052</v>
      </c>
      <c r="O54" s="17">
        <f t="shared" si="9"/>
        <v>2811035.57</v>
      </c>
      <c r="P54" s="17">
        <f t="shared" si="10"/>
        <v>2811035.57</v>
      </c>
      <c r="Q54" s="17">
        <f t="shared" si="11"/>
        <v>4.5002354340071342</v>
      </c>
      <c r="R54" s="6"/>
    </row>
    <row r="55" spans="1:18">
      <c r="A55" s="13">
        <v>1</v>
      </c>
      <c r="B55" s="14" t="s">
        <v>114</v>
      </c>
      <c r="C55" s="15" t="s">
        <v>115</v>
      </c>
      <c r="D55" s="16">
        <v>14061600</v>
      </c>
      <c r="E55" s="16">
        <v>14061600</v>
      </c>
      <c r="F55" s="16">
        <f>F56+F57+F58+F59+F60+F61</f>
        <v>14061600</v>
      </c>
      <c r="G55" s="16">
        <v>487156</v>
      </c>
      <c r="H55" s="16">
        <v>0</v>
      </c>
      <c r="I55" s="16">
        <v>249026</v>
      </c>
      <c r="J55" s="16">
        <v>238130</v>
      </c>
      <c r="K55" s="16">
        <v>270520</v>
      </c>
      <c r="L55" s="17">
        <f t="shared" si="6"/>
        <v>13574444</v>
      </c>
      <c r="M55" s="17">
        <f t="shared" si="7"/>
        <v>13574444</v>
      </c>
      <c r="N55" s="17">
        <f t="shared" si="8"/>
        <v>3.4644421687432438</v>
      </c>
      <c r="O55" s="17">
        <f t="shared" si="9"/>
        <v>13812574</v>
      </c>
      <c r="P55" s="17">
        <f t="shared" si="10"/>
        <v>13812574</v>
      </c>
      <c r="Q55" s="17">
        <f t="shared" si="11"/>
        <v>1.7709648973089833</v>
      </c>
      <c r="R55" s="6"/>
    </row>
    <row r="56" spans="1:18">
      <c r="A56" s="13">
        <v>0</v>
      </c>
      <c r="B56" s="14" t="s">
        <v>116</v>
      </c>
      <c r="C56" s="15" t="s">
        <v>117</v>
      </c>
      <c r="D56" s="16">
        <v>750000</v>
      </c>
      <c r="E56" s="16">
        <v>750000</v>
      </c>
      <c r="F56" s="16">
        <v>750000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7">
        <f t="shared" si="6"/>
        <v>750000</v>
      </c>
      <c r="M56" s="17">
        <f t="shared" si="7"/>
        <v>750000</v>
      </c>
      <c r="N56" s="17">
        <f t="shared" si="8"/>
        <v>0</v>
      </c>
      <c r="O56" s="17">
        <f t="shared" si="9"/>
        <v>750000</v>
      </c>
      <c r="P56" s="17">
        <f t="shared" si="10"/>
        <v>750000</v>
      </c>
      <c r="Q56" s="17">
        <f t="shared" si="11"/>
        <v>0</v>
      </c>
      <c r="R56" s="6"/>
    </row>
    <row r="57" spans="1:18" ht="26.4">
      <c r="A57" s="13">
        <v>0</v>
      </c>
      <c r="B57" s="14" t="s">
        <v>118</v>
      </c>
      <c r="C57" s="15" t="s">
        <v>119</v>
      </c>
      <c r="D57" s="16">
        <v>1100000</v>
      </c>
      <c r="E57" s="16">
        <v>1100000</v>
      </c>
      <c r="F57" s="16">
        <v>1100000</v>
      </c>
      <c r="G57" s="16">
        <v>283640</v>
      </c>
      <c r="H57" s="16">
        <v>0</v>
      </c>
      <c r="I57" s="16">
        <v>194610</v>
      </c>
      <c r="J57" s="16">
        <v>89030</v>
      </c>
      <c r="K57" s="16">
        <v>121420</v>
      </c>
      <c r="L57" s="17">
        <f t="shared" si="6"/>
        <v>816360</v>
      </c>
      <c r="M57" s="17">
        <f t="shared" si="7"/>
        <v>816360</v>
      </c>
      <c r="N57" s="17">
        <f t="shared" si="8"/>
        <v>25.785454545454545</v>
      </c>
      <c r="O57" s="17">
        <f t="shared" si="9"/>
        <v>905390</v>
      </c>
      <c r="P57" s="17">
        <f t="shared" si="10"/>
        <v>905390</v>
      </c>
      <c r="Q57" s="17">
        <f t="shared" si="11"/>
        <v>17.691818181818181</v>
      </c>
      <c r="R57" s="6"/>
    </row>
    <row r="58" spans="1:18" ht="26.4">
      <c r="A58" s="13">
        <v>0</v>
      </c>
      <c r="B58" s="14" t="s">
        <v>120</v>
      </c>
      <c r="C58" s="15" t="s">
        <v>121</v>
      </c>
      <c r="D58" s="16">
        <v>10000000</v>
      </c>
      <c r="E58" s="16">
        <v>10000000</v>
      </c>
      <c r="F58" s="16">
        <v>10000000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7">
        <f t="shared" si="6"/>
        <v>10000000</v>
      </c>
      <c r="M58" s="17">
        <f t="shared" si="7"/>
        <v>10000000</v>
      </c>
      <c r="N58" s="17">
        <f t="shared" si="8"/>
        <v>0</v>
      </c>
      <c r="O58" s="17">
        <f t="shared" si="9"/>
        <v>10000000</v>
      </c>
      <c r="P58" s="17">
        <f t="shared" si="10"/>
        <v>10000000</v>
      </c>
      <c r="Q58" s="17">
        <f t="shared" si="11"/>
        <v>0</v>
      </c>
      <c r="R58" s="6"/>
    </row>
    <row r="59" spans="1:18" ht="26.4">
      <c r="A59" s="13">
        <v>0</v>
      </c>
      <c r="B59" s="14" t="s">
        <v>122</v>
      </c>
      <c r="C59" s="15" t="s">
        <v>123</v>
      </c>
      <c r="D59" s="16">
        <v>300000</v>
      </c>
      <c r="E59" s="16">
        <v>300000</v>
      </c>
      <c r="F59" s="16">
        <v>300000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7">
        <f t="shared" si="6"/>
        <v>300000</v>
      </c>
      <c r="M59" s="17">
        <f t="shared" si="7"/>
        <v>300000</v>
      </c>
      <c r="N59" s="17">
        <f t="shared" si="8"/>
        <v>0</v>
      </c>
      <c r="O59" s="17">
        <f t="shared" si="9"/>
        <v>300000</v>
      </c>
      <c r="P59" s="17">
        <f t="shared" si="10"/>
        <v>300000</v>
      </c>
      <c r="Q59" s="17">
        <f t="shared" si="11"/>
        <v>0</v>
      </c>
      <c r="R59" s="6"/>
    </row>
    <row r="60" spans="1:18" ht="26.4">
      <c r="A60" s="13">
        <v>0</v>
      </c>
      <c r="B60" s="14" t="s">
        <v>124</v>
      </c>
      <c r="C60" s="15" t="s">
        <v>125</v>
      </c>
      <c r="D60" s="16">
        <v>1857100</v>
      </c>
      <c r="E60" s="16">
        <v>1857100</v>
      </c>
      <c r="F60" s="16">
        <v>1857100</v>
      </c>
      <c r="G60" s="16">
        <v>149100</v>
      </c>
      <c r="H60" s="16">
        <v>0</v>
      </c>
      <c r="I60" s="16">
        <v>0</v>
      </c>
      <c r="J60" s="16">
        <v>149100</v>
      </c>
      <c r="K60" s="16">
        <v>149100</v>
      </c>
      <c r="L60" s="17">
        <f t="shared" si="6"/>
        <v>1708000</v>
      </c>
      <c r="M60" s="17">
        <f t="shared" si="7"/>
        <v>1708000</v>
      </c>
      <c r="N60" s="17">
        <f t="shared" si="8"/>
        <v>8.0286468149264998</v>
      </c>
      <c r="O60" s="17">
        <f t="shared" si="9"/>
        <v>1857100</v>
      </c>
      <c r="P60" s="17">
        <f t="shared" si="10"/>
        <v>1857100</v>
      </c>
      <c r="Q60" s="17">
        <f t="shared" si="11"/>
        <v>0</v>
      </c>
      <c r="R60" s="6"/>
    </row>
    <row r="61" spans="1:18" ht="26.4">
      <c r="A61" s="13">
        <v>0</v>
      </c>
      <c r="B61" s="14" t="s">
        <v>126</v>
      </c>
      <c r="C61" s="15" t="s">
        <v>127</v>
      </c>
      <c r="D61" s="16">
        <v>54500</v>
      </c>
      <c r="E61" s="16">
        <v>54500</v>
      </c>
      <c r="F61" s="16">
        <v>54500</v>
      </c>
      <c r="G61" s="16">
        <v>54416</v>
      </c>
      <c r="H61" s="16">
        <v>0</v>
      </c>
      <c r="I61" s="16">
        <v>54416</v>
      </c>
      <c r="J61" s="16">
        <v>0</v>
      </c>
      <c r="K61" s="16">
        <v>0</v>
      </c>
      <c r="L61" s="17">
        <f t="shared" si="6"/>
        <v>84</v>
      </c>
      <c r="M61" s="17">
        <f t="shared" si="7"/>
        <v>84</v>
      </c>
      <c r="N61" s="17">
        <f t="shared" si="8"/>
        <v>99.845871559633025</v>
      </c>
      <c r="O61" s="17">
        <f t="shared" si="9"/>
        <v>84</v>
      </c>
      <c r="P61" s="17">
        <f t="shared" si="10"/>
        <v>84</v>
      </c>
      <c r="Q61" s="17">
        <f t="shared" si="11"/>
        <v>99.845871559633025</v>
      </c>
      <c r="R61" s="6"/>
    </row>
    <row r="62" spans="1:18">
      <c r="A62" s="13">
        <v>1</v>
      </c>
      <c r="B62" s="14" t="s">
        <v>128</v>
      </c>
      <c r="C62" s="15" t="s">
        <v>129</v>
      </c>
      <c r="D62" s="16">
        <v>23117000</v>
      </c>
      <c r="E62" s="16">
        <v>23117000</v>
      </c>
      <c r="F62" s="16">
        <f>F63+F64+F65+F66+F67+F68</f>
        <v>10307000</v>
      </c>
      <c r="G62" s="16">
        <v>3516406.72</v>
      </c>
      <c r="H62" s="16">
        <v>0</v>
      </c>
      <c r="I62" s="16">
        <v>3516406.72</v>
      </c>
      <c r="J62" s="16">
        <v>0</v>
      </c>
      <c r="K62" s="16">
        <v>0</v>
      </c>
      <c r="L62" s="17">
        <f t="shared" si="6"/>
        <v>6790593.2799999993</v>
      </c>
      <c r="M62" s="17">
        <f t="shared" si="7"/>
        <v>19600593.280000001</v>
      </c>
      <c r="N62" s="17">
        <f t="shared" si="8"/>
        <v>34.116684971378675</v>
      </c>
      <c r="O62" s="17">
        <f t="shared" si="9"/>
        <v>19600593.280000001</v>
      </c>
      <c r="P62" s="17">
        <f t="shared" si="10"/>
        <v>6790593.2799999993</v>
      </c>
      <c r="Q62" s="17">
        <f t="shared" si="11"/>
        <v>34.116684971378675</v>
      </c>
      <c r="R62" s="6"/>
    </row>
    <row r="63" spans="1:18" ht="26.4">
      <c r="A63" s="13">
        <v>0</v>
      </c>
      <c r="B63" s="14" t="s">
        <v>130</v>
      </c>
      <c r="C63" s="15" t="s">
        <v>131</v>
      </c>
      <c r="D63" s="16">
        <v>1255000</v>
      </c>
      <c r="E63" s="16">
        <v>1255000</v>
      </c>
      <c r="F63" s="16">
        <v>1255000</v>
      </c>
      <c r="G63" s="16">
        <v>248094.82</v>
      </c>
      <c r="H63" s="16">
        <v>0</v>
      </c>
      <c r="I63" s="16">
        <v>248094.82</v>
      </c>
      <c r="J63" s="16">
        <v>0</v>
      </c>
      <c r="K63" s="16">
        <v>0</v>
      </c>
      <c r="L63" s="17">
        <f t="shared" si="6"/>
        <v>1006905.1799999999</v>
      </c>
      <c r="M63" s="17">
        <f t="shared" si="7"/>
        <v>1006905.1799999999</v>
      </c>
      <c r="N63" s="17">
        <f t="shared" si="8"/>
        <v>19.768511553784862</v>
      </c>
      <c r="O63" s="17">
        <f t="shared" si="9"/>
        <v>1006905.1799999999</v>
      </c>
      <c r="P63" s="17">
        <f t="shared" si="10"/>
        <v>1006905.1799999999</v>
      </c>
      <c r="Q63" s="17">
        <f t="shared" si="11"/>
        <v>19.768511553784862</v>
      </c>
      <c r="R63" s="6"/>
    </row>
    <row r="64" spans="1:18">
      <c r="A64" s="13">
        <v>0</v>
      </c>
      <c r="B64" s="14" t="s">
        <v>132</v>
      </c>
      <c r="C64" s="15" t="s">
        <v>133</v>
      </c>
      <c r="D64" s="16">
        <v>50000</v>
      </c>
      <c r="E64" s="16">
        <v>50000</v>
      </c>
      <c r="F64" s="16">
        <v>50000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7">
        <f t="shared" si="6"/>
        <v>50000</v>
      </c>
      <c r="M64" s="17">
        <f t="shared" si="7"/>
        <v>50000</v>
      </c>
      <c r="N64" s="17">
        <f t="shared" si="8"/>
        <v>0</v>
      </c>
      <c r="O64" s="17">
        <f t="shared" si="9"/>
        <v>50000</v>
      </c>
      <c r="P64" s="17">
        <f t="shared" si="10"/>
        <v>50000</v>
      </c>
      <c r="Q64" s="17">
        <f t="shared" si="11"/>
        <v>0</v>
      </c>
      <c r="R64" s="6"/>
    </row>
    <row r="65" spans="1:18">
      <c r="A65" s="13">
        <v>0</v>
      </c>
      <c r="B65" s="14" t="s">
        <v>134</v>
      </c>
      <c r="C65" s="15" t="s">
        <v>135</v>
      </c>
      <c r="D65" s="16">
        <v>6000000</v>
      </c>
      <c r="E65" s="16">
        <v>6000000</v>
      </c>
      <c r="F65" s="16">
        <v>6000000</v>
      </c>
      <c r="G65" s="16">
        <v>2776490</v>
      </c>
      <c r="H65" s="16">
        <v>0</v>
      </c>
      <c r="I65" s="16">
        <v>2776490</v>
      </c>
      <c r="J65" s="16">
        <v>0</v>
      </c>
      <c r="K65" s="16">
        <v>0</v>
      </c>
      <c r="L65" s="17">
        <f t="shared" si="6"/>
        <v>3223510</v>
      </c>
      <c r="M65" s="17">
        <f t="shared" si="7"/>
        <v>3223510</v>
      </c>
      <c r="N65" s="17">
        <f t="shared" si="8"/>
        <v>46.274833333333333</v>
      </c>
      <c r="O65" s="17">
        <f t="shared" si="9"/>
        <v>3223510</v>
      </c>
      <c r="P65" s="17">
        <f t="shared" si="10"/>
        <v>3223510</v>
      </c>
      <c r="Q65" s="17">
        <f t="shared" si="11"/>
        <v>46.274833333333333</v>
      </c>
      <c r="R65" s="6"/>
    </row>
    <row r="66" spans="1:18" ht="26.4">
      <c r="A66" s="13">
        <v>0</v>
      </c>
      <c r="B66" s="14" t="s">
        <v>136</v>
      </c>
      <c r="C66" s="15" t="s">
        <v>137</v>
      </c>
      <c r="D66" s="16">
        <v>232000</v>
      </c>
      <c r="E66" s="16">
        <v>232000</v>
      </c>
      <c r="F66" s="16">
        <v>232000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7">
        <f t="shared" si="6"/>
        <v>232000</v>
      </c>
      <c r="M66" s="17">
        <f t="shared" si="7"/>
        <v>232000</v>
      </c>
      <c r="N66" s="17">
        <f t="shared" si="8"/>
        <v>0</v>
      </c>
      <c r="O66" s="17">
        <f t="shared" si="9"/>
        <v>232000</v>
      </c>
      <c r="P66" s="17">
        <f t="shared" si="10"/>
        <v>232000</v>
      </c>
      <c r="Q66" s="17">
        <f t="shared" si="11"/>
        <v>0</v>
      </c>
      <c r="R66" s="6"/>
    </row>
    <row r="67" spans="1:18">
      <c r="A67" s="13">
        <v>0</v>
      </c>
      <c r="B67" s="14" t="s">
        <v>138</v>
      </c>
      <c r="C67" s="15" t="s">
        <v>139</v>
      </c>
      <c r="D67" s="16">
        <v>2770000</v>
      </c>
      <c r="E67" s="16">
        <v>2770000</v>
      </c>
      <c r="F67" s="16">
        <v>2770000</v>
      </c>
      <c r="G67" s="16">
        <v>491821.9</v>
      </c>
      <c r="H67" s="16">
        <v>0</v>
      </c>
      <c r="I67" s="16">
        <v>491821.9</v>
      </c>
      <c r="J67" s="16">
        <v>0</v>
      </c>
      <c r="K67" s="16">
        <v>0</v>
      </c>
      <c r="L67" s="17">
        <f t="shared" si="6"/>
        <v>2278178.1</v>
      </c>
      <c r="M67" s="17">
        <f t="shared" si="7"/>
        <v>2278178.1</v>
      </c>
      <c r="N67" s="17">
        <f t="shared" si="8"/>
        <v>17.755303249097473</v>
      </c>
      <c r="O67" s="17">
        <f t="shared" si="9"/>
        <v>2278178.1</v>
      </c>
      <c r="P67" s="17">
        <f t="shared" si="10"/>
        <v>2278178.1</v>
      </c>
      <c r="Q67" s="17">
        <f t="shared" si="11"/>
        <v>17.755303249097473</v>
      </c>
      <c r="R67" s="6"/>
    </row>
    <row r="68" spans="1:18">
      <c r="A68" s="13">
        <v>0</v>
      </c>
      <c r="B68" s="14" t="s">
        <v>140</v>
      </c>
      <c r="C68" s="15" t="s">
        <v>141</v>
      </c>
      <c r="D68" s="16">
        <v>12810000</v>
      </c>
      <c r="E68" s="16">
        <v>12810000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7">
        <f t="shared" si="6"/>
        <v>0</v>
      </c>
      <c r="M68" s="17">
        <f t="shared" si="7"/>
        <v>12810000</v>
      </c>
      <c r="N68" s="17">
        <f t="shared" si="8"/>
        <v>0</v>
      </c>
      <c r="O68" s="17">
        <f t="shared" si="9"/>
        <v>12810000</v>
      </c>
      <c r="P68" s="17">
        <f t="shared" si="10"/>
        <v>0</v>
      </c>
      <c r="Q68" s="17">
        <f t="shared" si="11"/>
        <v>0</v>
      </c>
      <c r="R68" s="6"/>
    </row>
    <row r="69" spans="1:18">
      <c r="A69" s="13">
        <v>1</v>
      </c>
      <c r="B69" s="14" t="s">
        <v>142</v>
      </c>
      <c r="C69" s="15" t="s">
        <v>143</v>
      </c>
      <c r="D69" s="16">
        <v>33379100</v>
      </c>
      <c r="E69" s="16">
        <v>33379100</v>
      </c>
      <c r="F69" s="16">
        <v>0</v>
      </c>
      <c r="G69" s="16">
        <v>6313200</v>
      </c>
      <c r="H69" s="16">
        <v>0</v>
      </c>
      <c r="I69" s="16">
        <v>6313200</v>
      </c>
      <c r="J69" s="16">
        <v>0</v>
      </c>
      <c r="K69" s="16">
        <v>0</v>
      </c>
      <c r="L69" s="17">
        <f t="shared" si="6"/>
        <v>-6313200</v>
      </c>
      <c r="M69" s="17">
        <f t="shared" si="7"/>
        <v>27065900</v>
      </c>
      <c r="N69" s="17">
        <f t="shared" si="8"/>
        <v>0</v>
      </c>
      <c r="O69" s="17">
        <f t="shared" si="9"/>
        <v>27065900</v>
      </c>
      <c r="P69" s="17">
        <f t="shared" si="10"/>
        <v>-6313200</v>
      </c>
      <c r="Q69" s="17">
        <f t="shared" si="11"/>
        <v>0</v>
      </c>
      <c r="R69" s="6"/>
    </row>
    <row r="70" spans="1:18">
      <c r="A70" s="13">
        <v>0</v>
      </c>
      <c r="B70" s="14" t="s">
        <v>144</v>
      </c>
      <c r="C70" s="15" t="s">
        <v>145</v>
      </c>
      <c r="D70" s="16">
        <v>28879100</v>
      </c>
      <c r="E70" s="16">
        <v>28879100</v>
      </c>
      <c r="F70" s="16">
        <v>0</v>
      </c>
      <c r="G70" s="16">
        <v>4813200</v>
      </c>
      <c r="H70" s="16">
        <v>0</v>
      </c>
      <c r="I70" s="16">
        <v>4813200</v>
      </c>
      <c r="J70" s="16">
        <v>0</v>
      </c>
      <c r="K70" s="16">
        <v>0</v>
      </c>
      <c r="L70" s="17">
        <f t="shared" si="6"/>
        <v>-4813200</v>
      </c>
      <c r="M70" s="17">
        <f t="shared" si="7"/>
        <v>24065900</v>
      </c>
      <c r="N70" s="17">
        <f t="shared" si="8"/>
        <v>0</v>
      </c>
      <c r="O70" s="17">
        <f t="shared" si="9"/>
        <v>24065900</v>
      </c>
      <c r="P70" s="17">
        <f t="shared" si="10"/>
        <v>-4813200</v>
      </c>
      <c r="Q70" s="17">
        <f t="shared" si="11"/>
        <v>0</v>
      </c>
      <c r="R70" s="6"/>
    </row>
    <row r="71" spans="1:18" ht="39.6">
      <c r="A71" s="13">
        <v>0</v>
      </c>
      <c r="B71" s="14" t="s">
        <v>146</v>
      </c>
      <c r="C71" s="15" t="s">
        <v>147</v>
      </c>
      <c r="D71" s="16">
        <v>4500000</v>
      </c>
      <c r="E71" s="16">
        <v>4500000</v>
      </c>
      <c r="F71" s="16">
        <v>0</v>
      </c>
      <c r="G71" s="16">
        <v>1500000</v>
      </c>
      <c r="H71" s="16">
        <v>0</v>
      </c>
      <c r="I71" s="16">
        <v>1500000</v>
      </c>
      <c r="J71" s="16">
        <v>0</v>
      </c>
      <c r="K71" s="16">
        <v>0</v>
      </c>
      <c r="L71" s="17">
        <f t="shared" si="6"/>
        <v>-1500000</v>
      </c>
      <c r="M71" s="17">
        <f t="shared" si="7"/>
        <v>3000000</v>
      </c>
      <c r="N71" s="17">
        <f t="shared" si="8"/>
        <v>0</v>
      </c>
      <c r="O71" s="17">
        <f t="shared" si="9"/>
        <v>3000000</v>
      </c>
      <c r="P71" s="17">
        <f t="shared" si="10"/>
        <v>-1500000</v>
      </c>
      <c r="Q71" s="17">
        <f t="shared" si="11"/>
        <v>0</v>
      </c>
      <c r="R71" s="6"/>
    </row>
    <row r="72" spans="1:18">
      <c r="A72" s="13">
        <v>1</v>
      </c>
      <c r="B72" s="14" t="s">
        <v>148</v>
      </c>
      <c r="C72" s="15" t="s">
        <v>149</v>
      </c>
      <c r="D72" s="16">
        <v>496765200</v>
      </c>
      <c r="E72" s="16">
        <v>607057508.02999997</v>
      </c>
      <c r="F72" s="16">
        <f>F7+F9+F24+F30+F42+F47+F51+F55+F62+F69</f>
        <v>571543095.72000003</v>
      </c>
      <c r="G72" s="16">
        <v>89399300.950000018</v>
      </c>
      <c r="H72" s="16">
        <v>28158.5</v>
      </c>
      <c r="I72" s="16">
        <v>91832278.040000007</v>
      </c>
      <c r="J72" s="16">
        <v>8310682.7400000012</v>
      </c>
      <c r="K72" s="16">
        <v>14737283.930000003</v>
      </c>
      <c r="L72" s="17">
        <f t="shared" si="6"/>
        <v>482143794.76999998</v>
      </c>
      <c r="M72" s="17">
        <f t="shared" si="7"/>
        <v>517658207.07999992</v>
      </c>
      <c r="N72" s="17">
        <f t="shared" si="8"/>
        <v>15.641742787108551</v>
      </c>
      <c r="O72" s="17">
        <f t="shared" si="9"/>
        <v>515225229.98999995</v>
      </c>
      <c r="P72" s="17">
        <f t="shared" si="10"/>
        <v>479710817.68000001</v>
      </c>
      <c r="Q72" s="17">
        <f t="shared" si="11"/>
        <v>16.067428462995341</v>
      </c>
      <c r="R72" s="6"/>
    </row>
    <row r="74" spans="1:18">
      <c r="B74" s="10"/>
      <c r="C74" s="8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82" hidden="1"/>
  </sheetData>
  <mergeCells count="3">
    <mergeCell ref="B2:Q2"/>
    <mergeCell ref="B3:Q3"/>
    <mergeCell ref="B1:I1"/>
  </mergeCells>
  <conditionalFormatting sqref="B7:B72">
    <cfRule type="expression" dxfId="110" priority="64" stopIfTrue="1">
      <formula>A7=1</formula>
    </cfRule>
    <cfRule type="expression" dxfId="109" priority="65" stopIfTrue="1">
      <formula>A7=2</formula>
    </cfRule>
    <cfRule type="expression" dxfId="108" priority="66" stopIfTrue="1">
      <formula>A7=3</formula>
    </cfRule>
  </conditionalFormatting>
  <conditionalFormatting sqref="C7:C72">
    <cfRule type="expression" dxfId="107" priority="67" stopIfTrue="1">
      <formula>A7=1</formula>
    </cfRule>
    <cfRule type="expression" dxfId="106" priority="68" stopIfTrue="1">
      <formula>A7=2</formula>
    </cfRule>
    <cfRule type="expression" dxfId="105" priority="69" stopIfTrue="1">
      <formula>A7=3</formula>
    </cfRule>
  </conditionalFormatting>
  <conditionalFormatting sqref="D7:D72">
    <cfRule type="expression" dxfId="104" priority="70" stopIfTrue="1">
      <formula>A7=1</formula>
    </cfRule>
    <cfRule type="expression" dxfId="103" priority="71" stopIfTrue="1">
      <formula>A7=2</formula>
    </cfRule>
    <cfRule type="expression" dxfId="102" priority="72" stopIfTrue="1">
      <formula>A7=3</formula>
    </cfRule>
  </conditionalFormatting>
  <conditionalFormatting sqref="E7:E72">
    <cfRule type="expression" dxfId="101" priority="73" stopIfTrue="1">
      <formula>A7=1</formula>
    </cfRule>
    <cfRule type="expression" dxfId="100" priority="74" stopIfTrue="1">
      <formula>A7=2</formula>
    </cfRule>
    <cfRule type="expression" dxfId="99" priority="75" stopIfTrue="1">
      <formula>A7=3</formula>
    </cfRule>
  </conditionalFormatting>
  <conditionalFormatting sqref="F7:F72">
    <cfRule type="expression" dxfId="98" priority="76" stopIfTrue="1">
      <formula>A7=1</formula>
    </cfRule>
    <cfRule type="expression" dxfId="97" priority="77" stopIfTrue="1">
      <formula>A7=2</formula>
    </cfRule>
    <cfRule type="expression" dxfId="96" priority="78" stopIfTrue="1">
      <formula>A7=3</formula>
    </cfRule>
  </conditionalFormatting>
  <conditionalFormatting sqref="G7:G72">
    <cfRule type="expression" dxfId="95" priority="79" stopIfTrue="1">
      <formula>A7=1</formula>
    </cfRule>
    <cfRule type="expression" dxfId="94" priority="80" stopIfTrue="1">
      <formula>A7=2</formula>
    </cfRule>
    <cfRule type="expression" dxfId="93" priority="81" stopIfTrue="1">
      <formula>A7=3</formula>
    </cfRule>
  </conditionalFormatting>
  <conditionalFormatting sqref="H7:H72">
    <cfRule type="expression" dxfId="92" priority="82" stopIfTrue="1">
      <formula>A7=1</formula>
    </cfRule>
    <cfRule type="expression" dxfId="91" priority="83" stopIfTrue="1">
      <formula>A7=2</formula>
    </cfRule>
    <cfRule type="expression" dxfId="90" priority="84" stopIfTrue="1">
      <formula>A7=3</formula>
    </cfRule>
  </conditionalFormatting>
  <conditionalFormatting sqref="I7:I72">
    <cfRule type="expression" dxfId="89" priority="85" stopIfTrue="1">
      <formula>A7=1</formula>
    </cfRule>
    <cfRule type="expression" dxfId="88" priority="86" stopIfTrue="1">
      <formula>A7=2</formula>
    </cfRule>
    <cfRule type="expression" dxfId="87" priority="87" stopIfTrue="1">
      <formula>A7=3</formula>
    </cfRule>
  </conditionalFormatting>
  <conditionalFormatting sqref="J7:J72">
    <cfRule type="expression" dxfId="86" priority="88" stopIfTrue="1">
      <formula>A7=1</formula>
    </cfRule>
    <cfRule type="expression" dxfId="85" priority="89" stopIfTrue="1">
      <formula>A7=2</formula>
    </cfRule>
    <cfRule type="expression" dxfId="84" priority="90" stopIfTrue="1">
      <formula>A7=3</formula>
    </cfRule>
  </conditionalFormatting>
  <conditionalFormatting sqref="K7:K72">
    <cfRule type="expression" dxfId="83" priority="91" stopIfTrue="1">
      <formula>A7=1</formula>
    </cfRule>
    <cfRule type="expression" dxfId="82" priority="92" stopIfTrue="1">
      <formula>A7=2</formula>
    </cfRule>
    <cfRule type="expression" dxfId="81" priority="93" stopIfTrue="1">
      <formula>A7=3</formula>
    </cfRule>
  </conditionalFormatting>
  <conditionalFormatting sqref="L7:L72">
    <cfRule type="expression" dxfId="80" priority="94" stopIfTrue="1">
      <formula>A7=1</formula>
    </cfRule>
    <cfRule type="expression" dxfId="79" priority="95" stopIfTrue="1">
      <formula>A7=2</formula>
    </cfRule>
    <cfRule type="expression" dxfId="78" priority="96" stopIfTrue="1">
      <formula>A7=3</formula>
    </cfRule>
  </conditionalFormatting>
  <conditionalFormatting sqref="M7:M72">
    <cfRule type="expression" dxfId="77" priority="97" stopIfTrue="1">
      <formula>A7=1</formula>
    </cfRule>
    <cfRule type="expression" dxfId="76" priority="98" stopIfTrue="1">
      <formula>A7=2</formula>
    </cfRule>
    <cfRule type="expression" dxfId="75" priority="99" stopIfTrue="1">
      <formula>A7=3</formula>
    </cfRule>
  </conditionalFormatting>
  <conditionalFormatting sqref="N7:N72">
    <cfRule type="expression" dxfId="74" priority="100" stopIfTrue="1">
      <formula>A7=1</formula>
    </cfRule>
    <cfRule type="expression" dxfId="73" priority="101" stopIfTrue="1">
      <formula>A7=2</formula>
    </cfRule>
    <cfRule type="expression" dxfId="72" priority="102" stopIfTrue="1">
      <formula>A7=3</formula>
    </cfRule>
  </conditionalFormatting>
  <conditionalFormatting sqref="O7:O72">
    <cfRule type="expression" dxfId="71" priority="103" stopIfTrue="1">
      <formula>A7=1</formula>
    </cfRule>
    <cfRule type="expression" dxfId="70" priority="104" stopIfTrue="1">
      <formula>A7=2</formula>
    </cfRule>
    <cfRule type="expression" dxfId="69" priority="105" stopIfTrue="1">
      <formula>A7=3</formula>
    </cfRule>
  </conditionalFormatting>
  <conditionalFormatting sqref="P7:P72">
    <cfRule type="expression" dxfId="68" priority="106" stopIfTrue="1">
      <formula>A7=1</formula>
    </cfRule>
    <cfRule type="expression" dxfId="67" priority="107" stopIfTrue="1">
      <formula>A7=2</formula>
    </cfRule>
    <cfRule type="expression" dxfId="66" priority="108" stopIfTrue="1">
      <formula>A7=3</formula>
    </cfRule>
  </conditionalFormatting>
  <conditionalFormatting sqref="Q7:Q72">
    <cfRule type="expression" dxfId="65" priority="109" stopIfTrue="1">
      <formula>A7=1</formula>
    </cfRule>
    <cfRule type="expression" dxfId="64" priority="110" stopIfTrue="1">
      <formula>A7=2</formula>
    </cfRule>
    <cfRule type="expression" dxfId="63" priority="111" stopIfTrue="1">
      <formula>A7=3</formula>
    </cfRule>
  </conditionalFormatting>
  <conditionalFormatting sqref="B74:B83">
    <cfRule type="expression" dxfId="62" priority="61" stopIfTrue="1">
      <formula>A74=1</formula>
    </cfRule>
    <cfRule type="expression" dxfId="61" priority="62" stopIfTrue="1">
      <formula>A74=2</formula>
    </cfRule>
    <cfRule type="expression" dxfId="60" priority="63" stopIfTrue="1">
      <formula>A74=3</formula>
    </cfRule>
  </conditionalFormatting>
  <conditionalFormatting sqref="C74:C83">
    <cfRule type="expression" dxfId="59" priority="58" stopIfTrue="1">
      <formula>A74=1</formula>
    </cfRule>
    <cfRule type="expression" dxfId="58" priority="59" stopIfTrue="1">
      <formula>A74=2</formula>
    </cfRule>
    <cfRule type="expression" dxfId="57" priority="60" stopIfTrue="1">
      <formula>A74=3</formula>
    </cfRule>
  </conditionalFormatting>
  <conditionalFormatting sqref="D74:D83">
    <cfRule type="expression" dxfId="56" priority="55" stopIfTrue="1">
      <formula>A74=1</formula>
    </cfRule>
    <cfRule type="expression" dxfId="55" priority="56" stopIfTrue="1">
      <formula>A74=2</formula>
    </cfRule>
    <cfRule type="expression" dxfId="54" priority="57" stopIfTrue="1">
      <formula>A74=3</formula>
    </cfRule>
  </conditionalFormatting>
  <conditionalFormatting sqref="E74:E83">
    <cfRule type="expression" dxfId="53" priority="52" stopIfTrue="1">
      <formula>A74=1</formula>
    </cfRule>
    <cfRule type="expression" dxfId="52" priority="53" stopIfTrue="1">
      <formula>A74=2</formula>
    </cfRule>
    <cfRule type="expression" dxfId="51" priority="54" stopIfTrue="1">
      <formula>A74=3</formula>
    </cfRule>
  </conditionalFormatting>
  <conditionalFormatting sqref="F74:F83">
    <cfRule type="expression" dxfId="50" priority="49" stopIfTrue="1">
      <formula>A74=1</formula>
    </cfRule>
    <cfRule type="expression" dxfId="49" priority="50" stopIfTrue="1">
      <formula>A74=2</formula>
    </cfRule>
    <cfRule type="expression" dxfId="48" priority="51" stopIfTrue="1">
      <formula>A74=3</formula>
    </cfRule>
  </conditionalFormatting>
  <conditionalFormatting sqref="G74:G83">
    <cfRule type="expression" dxfId="47" priority="46" stopIfTrue="1">
      <formula>A74=1</formula>
    </cfRule>
    <cfRule type="expression" dxfId="46" priority="47" stopIfTrue="1">
      <formula>A74=2</formula>
    </cfRule>
    <cfRule type="expression" dxfId="45" priority="48" stopIfTrue="1">
      <formula>A74=3</formula>
    </cfRule>
  </conditionalFormatting>
  <conditionalFormatting sqref="H74:H83">
    <cfRule type="expression" dxfId="44" priority="43" stopIfTrue="1">
      <formula>A74=1</formula>
    </cfRule>
    <cfRule type="expression" dxfId="43" priority="44" stopIfTrue="1">
      <formula>A74=2</formula>
    </cfRule>
    <cfRule type="expression" dxfId="42" priority="45" stopIfTrue="1">
      <formula>A74=3</formula>
    </cfRule>
  </conditionalFormatting>
  <conditionalFormatting sqref="I74:I83">
    <cfRule type="expression" dxfId="41" priority="40" stopIfTrue="1">
      <formula>A74=1</formula>
    </cfRule>
    <cfRule type="expression" dxfId="40" priority="41" stopIfTrue="1">
      <formula>A74=2</formula>
    </cfRule>
    <cfRule type="expression" dxfId="39" priority="42" stopIfTrue="1">
      <formula>A74=3</formula>
    </cfRule>
  </conditionalFormatting>
  <conditionalFormatting sqref="J74:J83">
    <cfRule type="expression" dxfId="38" priority="37" stopIfTrue="1">
      <formula>A74=1</formula>
    </cfRule>
    <cfRule type="expression" dxfId="37" priority="38" stopIfTrue="1">
      <formula>A74=2</formula>
    </cfRule>
    <cfRule type="expression" dxfId="36" priority="39" stopIfTrue="1">
      <formula>A74=3</formula>
    </cfRule>
  </conditionalFormatting>
  <conditionalFormatting sqref="K74:K83">
    <cfRule type="expression" dxfId="35" priority="34" stopIfTrue="1">
      <formula>A74=1</formula>
    </cfRule>
    <cfRule type="expression" dxfId="34" priority="35" stopIfTrue="1">
      <formula>A74=2</formula>
    </cfRule>
    <cfRule type="expression" dxfId="33" priority="36" stopIfTrue="1">
      <formula>A74=3</formula>
    </cfRule>
  </conditionalFormatting>
  <conditionalFormatting sqref="L74:L83">
    <cfRule type="expression" dxfId="32" priority="31" stopIfTrue="1">
      <formula>A74=1</formula>
    </cfRule>
    <cfRule type="expression" dxfId="31" priority="32" stopIfTrue="1">
      <formula>A74=2</formula>
    </cfRule>
    <cfRule type="expression" dxfId="30" priority="33" stopIfTrue="1">
      <formula>A74=3</formula>
    </cfRule>
  </conditionalFormatting>
  <conditionalFormatting sqref="M74:M83">
    <cfRule type="expression" dxfId="29" priority="28" stopIfTrue="1">
      <formula>A74=1</formula>
    </cfRule>
    <cfRule type="expression" dxfId="28" priority="29" stopIfTrue="1">
      <formula>A74=2</formula>
    </cfRule>
    <cfRule type="expression" dxfId="27" priority="30" stopIfTrue="1">
      <formula>A74=3</formula>
    </cfRule>
  </conditionalFormatting>
  <conditionalFormatting sqref="N74:N83">
    <cfRule type="expression" dxfId="26" priority="25" stopIfTrue="1">
      <formula>A74=1</formula>
    </cfRule>
    <cfRule type="expression" dxfId="25" priority="26" stopIfTrue="1">
      <formula>A74=2</formula>
    </cfRule>
    <cfRule type="expression" dxfId="24" priority="27" stopIfTrue="1">
      <formula>A74=3</formula>
    </cfRule>
  </conditionalFormatting>
  <conditionalFormatting sqref="O74:O83">
    <cfRule type="expression" dxfId="23" priority="22" stopIfTrue="1">
      <formula>A74=1</formula>
    </cfRule>
    <cfRule type="expression" dxfId="22" priority="23" stopIfTrue="1">
      <formula>A74=2</formula>
    </cfRule>
    <cfRule type="expression" dxfId="21" priority="24" stopIfTrue="1">
      <formula>A74=3</formula>
    </cfRule>
  </conditionalFormatting>
  <conditionalFormatting sqref="P74:P83">
    <cfRule type="expression" dxfId="20" priority="19" stopIfTrue="1">
      <formula>A74=1</formula>
    </cfRule>
    <cfRule type="expression" dxfId="19" priority="20" stopIfTrue="1">
      <formula>A74=2</formula>
    </cfRule>
    <cfRule type="expression" dxfId="18" priority="21" stopIfTrue="1">
      <formula>A74=3</formula>
    </cfRule>
  </conditionalFormatting>
  <conditionalFormatting sqref="Q74:Q83">
    <cfRule type="expression" dxfId="17" priority="16" stopIfTrue="1">
      <formula>A74=1</formula>
    </cfRule>
    <cfRule type="expression" dxfId="16" priority="17" stopIfTrue="1">
      <formula>A74=2</formula>
    </cfRule>
    <cfRule type="expression" dxfId="15" priority="18" stopIfTrue="1">
      <formula>A74=3</formula>
    </cfRule>
  </conditionalFormatting>
  <conditionalFormatting sqref="F31:F33">
    <cfRule type="expression" dxfId="14" priority="13" stopIfTrue="1">
      <formula>B31=1</formula>
    </cfRule>
    <cfRule type="expression" dxfId="13" priority="14" stopIfTrue="1">
      <formula>B31=2</formula>
    </cfRule>
    <cfRule type="expression" dxfId="12" priority="15" stopIfTrue="1">
      <formula>B31=3</formula>
    </cfRule>
  </conditionalFormatting>
  <conditionalFormatting sqref="F35:F41">
    <cfRule type="expression" dxfId="11" priority="10" stopIfTrue="1">
      <formula>B35=1</formula>
    </cfRule>
    <cfRule type="expression" dxfId="10" priority="11" stopIfTrue="1">
      <formula>B35=2</formula>
    </cfRule>
    <cfRule type="expression" dxfId="9" priority="12" stopIfTrue="1">
      <formula>B35=3</formula>
    </cfRule>
  </conditionalFormatting>
  <conditionalFormatting sqref="F43:F46">
    <cfRule type="expression" dxfId="8" priority="7" stopIfTrue="1">
      <formula>B43=1</formula>
    </cfRule>
    <cfRule type="expression" dxfId="7" priority="8" stopIfTrue="1">
      <formula>B43=2</formula>
    </cfRule>
    <cfRule type="expression" dxfId="6" priority="9" stopIfTrue="1">
      <formula>B43=3</formula>
    </cfRule>
  </conditionalFormatting>
  <conditionalFormatting sqref="F7:F72">
    <cfRule type="expression" dxfId="5" priority="4" stopIfTrue="1">
      <formula>B7=1</formula>
    </cfRule>
    <cfRule type="expression" dxfId="4" priority="5" stopIfTrue="1">
      <formula>B7=2</formula>
    </cfRule>
    <cfRule type="expression" dxfId="3" priority="6" stopIfTrue="1">
      <formula>B7=3</formula>
    </cfRule>
  </conditionalFormatting>
  <conditionalFormatting sqref="F74:F83">
    <cfRule type="expression" dxfId="2" priority="1" stopIfTrue="1">
      <formula>B74=1</formula>
    </cfRule>
    <cfRule type="expression" dxfId="1" priority="2" stopIfTrue="1">
      <formula>B74=2</formula>
    </cfRule>
    <cfRule type="expression" dxfId="0" priority="3" stopIfTrue="1">
      <formula>B74=3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analiz_vd0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FU</cp:lastModifiedBy>
  <cp:lastPrinted>2025-03-07T09:50:48Z</cp:lastPrinted>
  <dcterms:created xsi:type="dcterms:W3CDTF">2025-03-07T09:49:51Z</dcterms:created>
  <dcterms:modified xsi:type="dcterms:W3CDTF">2025-03-11T11:17:32Z</dcterms:modified>
</cp:coreProperties>
</file>